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ento_zošit"/>
  <mc:AlternateContent xmlns:mc="http://schemas.openxmlformats.org/markup-compatibility/2006">
    <mc:Choice Requires="x15">
      <x15ac:absPath xmlns:x15ac="http://schemas.microsoft.com/office/spreadsheetml/2010/11/ac" url="C:\Users\Správca\Desktop\Výzvy\IROP\vyhlásenie výzvy KR MAS B2\Aktualizácia č. 2\po 2. aktualizácii\SZ\Prílohy k formuláru ŽoPr\"/>
    </mc:Choice>
  </mc:AlternateContent>
  <xr:revisionPtr revIDLastSave="0" documentId="13_ncr:1_{F8026F54-BBC9-4718-A2DD-89BC1958B48B}" xr6:coauthVersionLast="47" xr6:coauthVersionMax="47" xr10:uidLastSave="{00000000-0000-0000-0000-000000000000}"/>
  <bookViews>
    <workbookView xWindow="2568" yWindow="696" windowWidth="17700" windowHeight="10800" activeTab="1"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1" i="2" l="1"/>
  <c r="K10" i="2"/>
  <c r="K9" i="2"/>
  <c r="K8" i="2"/>
  <c r="K7" i="2"/>
  <c r="J7" i="2"/>
  <c r="J11" i="2"/>
  <c r="I11" i="2"/>
  <c r="J10" i="2"/>
  <c r="I10" i="2"/>
  <c r="J9" i="2"/>
  <c r="J8" i="2"/>
  <c r="I7" i="2"/>
  <c r="I9" i="2"/>
  <c r="I8" i="2"/>
  <c r="H11" i="2"/>
  <c r="H10" i="2"/>
  <c r="H9" i="2"/>
  <c r="H8" i="2"/>
  <c r="H7" i="2"/>
  <c r="G11" i="2" l="1"/>
  <c r="G10" i="2"/>
  <c r="E24" i="2" s="1"/>
  <c r="G9" i="2"/>
  <c r="G8" i="2"/>
  <c r="G7" i="2"/>
  <c r="E21" i="2" s="1"/>
  <c r="K42" i="1"/>
  <c r="K41" i="1"/>
  <c r="K40" i="1"/>
  <c r="K39" i="1"/>
  <c r="J42" i="1"/>
  <c r="J41" i="1"/>
  <c r="J40" i="1"/>
  <c r="J39" i="1"/>
  <c r="I42" i="1"/>
  <c r="I41" i="1"/>
  <c r="I40" i="1"/>
  <c r="I39" i="1"/>
  <c r="D70" i="2"/>
  <c r="D87" i="2"/>
  <c r="E25" i="2"/>
  <c r="E23" i="2"/>
  <c r="E22" i="2"/>
  <c r="D56" i="2" l="1"/>
  <c r="D44" i="2"/>
  <c r="E20" i="2"/>
  <c r="D62" i="1" l="1"/>
  <c r="D49" i="1"/>
  <c r="D38" i="1"/>
  <c r="D21" i="1"/>
  <c r="E26" i="2" l="1"/>
  <c r="E27" i="2" s="1"/>
  <c r="E30" i="2"/>
  <c r="E31" i="2" s="1"/>
  <c r="E28" i="2"/>
  <c r="E29" i="2" s="1"/>
  <c r="D24" i="1" l="1"/>
  <c r="D25" i="1"/>
  <c r="D22" i="1"/>
  <c r="D23" i="1" l="1"/>
  <c r="D26" i="1" s="1"/>
  <c r="D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6" authorId="1" shapeId="0" xr:uid="{00000000-0006-0000-0000-000002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ROPO SFOV 1-01 a vložte vstupné údaje zo Súvahy do stĺpca „Hodnoty z príslušných výkazov roku".</t>
        </r>
      </text>
    </comment>
    <comment ref="A47" authorId="1" shapeId="0" xr:uid="{00000000-0006-0000-00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NUJ 1-01 a vložte vstupné údaje zo Súvahy do stĺpca „Hodnoty z príslušných výkazov“ roku.</t>
        </r>
      </text>
    </comment>
    <comment ref="A60" authorId="0" shapeId="0" xr:uid="{00000000-0006-0000-0000-000004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2" authorId="1" shapeId="0" xr:uid="{00000000-0006-0000-0100-000002000000}">
      <text>
        <r>
          <rPr>
            <sz val="9"/>
            <color rgb="FF000000"/>
            <rFont val="Segoe UI"/>
            <family val="2"/>
            <charset val="1"/>
          </rPr>
          <t xml:space="preserve">Žiadateľ sám seba klasifikuje do jednej z kategórií podnikov podľa nasledovných inštrukcií:
</t>
        </r>
        <r>
          <rPr>
            <sz val="9"/>
            <color rgb="FF000000"/>
            <rFont val="Segoe UI"/>
            <family val="2"/>
            <charset val="1"/>
          </rPr>
          <t xml:space="preserve">
</t>
        </r>
        <r>
          <rPr>
            <b/>
            <sz val="9"/>
            <color rgb="FF000000"/>
            <rFont val="Segoe UI"/>
            <family val="2"/>
            <charset val="1"/>
          </rPr>
          <t>1. Firmy obchodované na burze</t>
        </r>
        <r>
          <rPr>
            <sz val="9"/>
            <color rgb="FF000000"/>
            <rFont val="Segoe UI"/>
            <family val="2"/>
            <charset val="1"/>
          </rPr>
          <t xml:space="preserve">
</t>
        </r>
        <r>
          <rPr>
            <sz val="9"/>
            <color rgb="FF000000"/>
            <rFont val="Segoe UI"/>
            <family val="2"/>
            <charset val="1"/>
          </rPr>
          <t xml:space="preserve">Do tejto kategórie sa zaradí žiadateľ/firma, ktorý má právnu formu akciovej spoločnosti a zároveň obchoduje svoje akcie na burze cenných papierov.
</t>
        </r>
        <r>
          <rPr>
            <sz val="9"/>
            <color rgb="FF000000"/>
            <rFont val="Segoe UI"/>
            <family val="2"/>
            <charset val="1"/>
          </rPr>
          <t xml:space="preserve">
</t>
        </r>
        <r>
          <rPr>
            <b/>
            <sz val="9"/>
            <color rgb="FF000000"/>
            <rFont val="Segoe UI"/>
            <family val="2"/>
            <charset val="1"/>
          </rPr>
          <t>2. Firmy neemitujúce akcie verejne na trhu</t>
        </r>
        <r>
          <rPr>
            <sz val="9"/>
            <color rgb="FF000000"/>
            <rFont val="Segoe UI"/>
            <family val="2"/>
            <charset val="1"/>
          </rPr>
          <t xml:space="preserve">
</t>
        </r>
        <r>
          <rPr>
            <sz val="9"/>
            <color rgb="FF000000"/>
            <rFont val="Segoe UI"/>
            <family val="2"/>
            <charset val="1"/>
          </rPr>
          <t xml:space="preserve">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rgb="FF000000"/>
            <rFont val="Segoe UI"/>
            <family val="2"/>
            <charset val="1"/>
          </rPr>
          <t xml:space="preserve">
</t>
        </r>
        <r>
          <rPr>
            <b/>
            <sz val="9"/>
            <color rgb="FF000000"/>
            <rFont val="Segoe UI"/>
            <family val="2"/>
            <charset val="1"/>
          </rPr>
          <t>3. Firmy nevýrobné a začínajúce podniky</t>
        </r>
        <r>
          <rPr>
            <sz val="9"/>
            <color rgb="FF000000"/>
            <rFont val="Segoe UI"/>
            <family val="2"/>
            <charset val="1"/>
          </rPr>
          <t xml:space="preserve">
</t>
        </r>
        <r>
          <rPr>
            <sz val="9"/>
            <color rgb="FF000000"/>
            <rFont val="Segoe UI"/>
            <family val="2"/>
            <charset val="1"/>
          </rPr>
          <t xml:space="preserve">Do tejto kategórie sa zaradí žiadateľ/firma, ktorého prevažujúca činnosť podľa SK NACE uvedenom na výkaze účtovnej závierke je nevýrobného charakteru.
</t>
        </r>
        <r>
          <rPr>
            <sz val="9"/>
            <color rgb="FF000000"/>
            <rFont val="Segoe UI"/>
            <family val="2"/>
            <charset val="1"/>
          </rPr>
          <t xml:space="preserve">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sz val="9"/>
            <color rgb="FF000000"/>
            <rFont val="Segoe UI"/>
            <family val="2"/>
            <charset val="1"/>
          </rPr>
          <t xml:space="preserve">
</t>
        </r>
        <r>
          <rPr>
            <b/>
            <sz val="9"/>
            <color rgb="FF000000"/>
            <rFont val="Segoe UI"/>
            <family val="2"/>
            <charset val="1"/>
          </rPr>
          <t>Príklad 1:</t>
        </r>
        <r>
          <rPr>
            <sz val="9"/>
            <color rgb="FF000000"/>
            <rFont val="Segoe UI"/>
            <family val="2"/>
            <charset val="1"/>
          </rPr>
          <t xml:space="preserve"> 
</t>
        </r>
        <r>
          <rPr>
            <sz val="9"/>
            <color rgb="FF000000"/>
            <rFont val="Segoe UI"/>
            <family val="2"/>
            <charset val="1"/>
          </rPr>
          <t xml:space="preserve">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sz val="9"/>
            <color rgb="FF000000"/>
            <rFont val="Segoe UI"/>
            <family val="2"/>
            <charset val="1"/>
          </rPr>
          <t xml:space="preserve">
</t>
        </r>
        <r>
          <rPr>
            <b/>
            <sz val="9"/>
            <color rgb="FF000000"/>
            <rFont val="Segoe UI"/>
            <family val="2"/>
            <charset val="1"/>
          </rPr>
          <t xml:space="preserve">Príklad 2: </t>
        </r>
        <r>
          <rPr>
            <sz val="9"/>
            <color rgb="FF000000"/>
            <rFont val="Segoe UI"/>
            <family val="2"/>
            <charset val="1"/>
          </rPr>
          <t xml:space="preserve">
</t>
        </r>
        <r>
          <rPr>
            <sz val="9"/>
            <color rgb="FF000000"/>
            <rFont val="Segoe UI"/>
            <family val="2"/>
            <charset val="1"/>
          </rPr>
          <t>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POD a vložte vstupné údaje zo Súvahy, resp. z Výkazu ziskov a strát do stĺpca „Hodnoty z príslušných výkazov roku“.</t>
        </r>
      </text>
    </comment>
    <comment ref="A54" authorId="2" shapeId="0" xr:uid="{00000000-0006-0000-0100-000004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MÚJ a vložte vstupné údaje zo Súvahy, resp. z Výkazu ziskov a strát do stĺpca „Hodnoty z príslušných výkazov roku“.</t>
        </r>
      </text>
    </comment>
    <comment ref="A68" authorId="2" shapeId="0" xr:uid="{00000000-0006-0000-0100-000005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Úč FO a vložte vstupné údaje z výkazu Majetku a záväzkov, resp. Príjmov a výdavkov do stĺpca "Hodnoty z príslušných výkazov roku". </t>
        </r>
      </text>
    </comment>
    <comment ref="A85" authorId="2" shapeId="0" xr:uid="{00000000-0006-0000-0100-000006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<sst xmlns="http://schemas.openxmlformats.org/spreadsheetml/2006/main" count="216" uniqueCount="155">
  <si>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</si>
  <si>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</si>
  <si>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</si>
  <si>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</si>
  <si>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</si>
  <si>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</si>
  <si>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</si>
  <si>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</si>
  <si>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</si>
  <si>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</si>
  <si>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</si>
  <si>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</si>
  <si>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</si>
  <si>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</si>
  <si>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</si>
  <si>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</si>
  <si>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</si>
  <si>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</si>
  <si>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</si>
  <si>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</si>
  <si>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</si>
  <si>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</si>
  <si>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</si>
  <si>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</si>
  <si>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</si>
  <si>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</si>
  <si>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</si>
  <si>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</si>
  <si>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</si>
  <si>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</si>
  <si>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</si>
  <si>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</si>
  <si>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</si>
  <si>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</si>
  <si>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</si>
  <si>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</si>
  <si>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</si>
  <si>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</si>
  <si>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</si>
  <si>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</si>
  <si>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</si>
  <si>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</si>
  <si>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</si>
  <si>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</si>
  <si>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</si>
  <si>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</si>
  <si>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</si>
  <si>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</si>
  <si>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</si>
  <si>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</si>
  <si>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</si>
  <si>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</si>
  <si>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</si>
  <si>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</si>
  <si>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</si>
  <si>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</si>
  <si>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</si>
  <si>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</si>
  <si>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</si>
  <si>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</si>
  <si>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</si>
  <si>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</si>
  <si>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</si>
  <si>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</si>
  <si>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</si>
  <si>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</si>
  <si>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</si>
  <si>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</si>
  <si>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</si>
  <si>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</si>
  <si>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</si>
  <si>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</si>
  <si>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</si>
  <si>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</si>
  <si>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</si>
  <si>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</si>
  <si>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</si>
  <si>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</si>
  <si>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</si>
  <si>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</si>
  <si>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</si>
  <si>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</si>
  <si>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</si>
  <si>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</si>
  <si>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</si>
  <si>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</si>
  <si>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</si>
  <si>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</si>
  <si>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</si>
  <si>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</si>
  <si>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</si>
  <si>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</si>
  <si>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</si>
  <si>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</si>
  <si>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</si>
  <si>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</si>
  <si>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</si>
  <si>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</si>
  <si>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</si>
  <si>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</si>
  <si>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</si>
  <si>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</si>
  <si>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</si>
  <si>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</si>
  <si>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</si>
  <si>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</si>
  <si>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</si>
  <si>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</si>
  <si>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</si>
  <si>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</si>
  <si>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</si>
  <si>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</si>
  <si>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</si>
  <si>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</si>
  <si>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</si>
  <si>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</si>
  <si>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</si>
  <si>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</si>
  <si>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</si>
  <si>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</si>
  <si>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</si>
  <si>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</si>
  <si>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</si>
  <si>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</si>
  <si>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</si>
  <si>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</si>
  <si>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</si>
  <si>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</si>
  <si>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</si>
  <si>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</si>
  <si>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</si>
  <si>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</si>
  <si>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</si>
  <si>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</si>
  <si>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</si>
  <si>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</si>
  <si>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</si>
  <si>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</si>
  <si>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</si>
  <si>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</si>
  <si>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</si>
  <si>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</si>
  <si>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</si>
  <si>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</si>
  <si>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</si>
  <si>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</si>
  <si>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</si>
  <si>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</si>
  <si>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</si>
  <si>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</si>
  <si>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</si>
  <si>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</si>
  <si>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nepodal daňové priznanie, uvedie do stĺpca nulové hodnoty.</t>
    </r>
  </si>
  <si>
    <r>
      <rPr>
        <sz val="10"/>
        <rFont val="Arial"/>
        <family val="2"/>
        <charset val="238"/>
      </rPr>
      <t>Príloha 6 ŽoPr - Ukazovatele hodnotenia finančnej situácie</t>
    </r>
    <r>
      <rPr>
        <i/>
        <sz val="10"/>
        <rFont val="Arial"/>
        <family val="2"/>
        <charset val="238"/>
      </rPr>
      <t xml:space="preserve"> </t>
    </r>
  </si>
  <si>
    <t>Príloha 5 ŽoPr - Ukazovatele hodnotenia finančnej situácie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</si>
</sst>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sz val="10"/>
      <color rgb="FFFF0000"/>
      <name val="Arial"/>
      <family val="2"/>
      <charset val="238"/>
    </font>
    <font>
      <b/>
      <sz val="9"/>
      <color rgb="FF000000"/>
      <name val="Segoe UI"/>
      <family val="2"/>
      <charset val="1"/>
    </font>
    <font>
      <sz val="9"/>
      <color rgb="FF000000"/>
      <name val="Segoe UI"/>
      <family val="2"/>
      <charset val="1"/>
    </font>
    <font>
      <sz val="8"/>
      <color rgb="FF000000"/>
      <name val="Segoe UI"/>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4" fillId="0" borderId="0"/>
    <xf numFmtId="0" fontId="3" fillId="0" borderId="0"/>
    <xf numFmtId="9" fontId="1" fillId="0" borderId="0" applyFont="0" applyFill="0" applyBorder="0" applyAlignment="0" applyProtection="0"/>
  </cellStyleXfs>
  <cellXfs count="131">
    <xf numFmtId="0" fontId="0" fillId="0" borderId="0" xfId="0"/>
    <xf numFmtId="0" fontId="3" fillId="0" borderId="0" xfId="0" applyFont="1" applyAlignment="1" applyProtection="1">
      <alignment vertical="center"/>
      <protection hidden="1"/>
    </xf>
    <xf numFmtId="0" fontId="7" fillId="3" borderId="6" xfId="0" applyFont="1" applyFill="1" applyBorder="1" applyAlignment="1" applyProtection="1">
      <alignment horizontal="left" vertical="center"/>
      <protection hidden="1"/>
    </xf>
    <xf numFmtId="0" fontId="7" fillId="3" borderId="7" xfId="0" applyFont="1" applyFill="1" applyBorder="1" applyAlignment="1" applyProtection="1">
      <alignment horizontal="center" vertical="center" wrapText="1"/>
      <protection hidden="1"/>
    </xf>
    <xf numFmtId="165" fontId="3" fillId="5" borderId="8" xfId="0" applyNumberFormat="1" applyFont="1" applyFill="1" applyBorder="1" applyAlignment="1" applyProtection="1">
      <alignment horizontal="left" vertical="center"/>
      <protection hidden="1"/>
    </xf>
    <xf numFmtId="165" fontId="3" fillId="0" borderId="8" xfId="2" applyNumberFormat="1" applyFont="1" applyBorder="1" applyAlignment="1" applyProtection="1">
      <alignment horizontal="center" vertical="center"/>
      <protection hidden="1"/>
    </xf>
    <xf numFmtId="165" fontId="3" fillId="5" borderId="11" xfId="2" applyNumberFormat="1" applyFont="1" applyFill="1" applyBorder="1" applyAlignment="1" applyProtection="1">
      <alignment horizontal="left"/>
      <protection hidden="1"/>
    </xf>
    <xf numFmtId="165" fontId="3" fillId="0" borderId="11" xfId="2" applyNumberFormat="1" applyFont="1" applyBorder="1" applyAlignment="1" applyProtection="1">
      <alignment horizontal="center"/>
      <protection hidden="1"/>
    </xf>
    <xf numFmtId="0" fontId="10" fillId="0" borderId="0" xfId="0" applyFont="1" applyAlignment="1" applyProtection="1">
      <alignment vertical="center"/>
      <protection hidden="1"/>
    </xf>
    <xf numFmtId="0" fontId="3" fillId="0" borderId="15" xfId="0" applyFont="1" applyBorder="1" applyAlignment="1" applyProtection="1">
      <alignment horizontal="center" vertical="center"/>
      <protection locked="0"/>
    </xf>
    <xf numFmtId="0" fontId="2" fillId="0" borderId="0" xfId="0" applyFont="1" applyAlignment="1" applyProtection="1">
      <alignment vertical="center"/>
      <protection hidden="1"/>
    </xf>
    <xf numFmtId="0" fontId="7" fillId="3" borderId="17"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5" borderId="8" xfId="2" applyFont="1" applyFill="1" applyBorder="1" applyAlignment="1" applyProtection="1">
      <alignment vertical="center"/>
      <protection hidden="1"/>
    </xf>
    <xf numFmtId="164" fontId="3" fillId="0" borderId="0" xfId="1" applyFont="1" applyAlignment="1" applyProtection="1">
      <alignment vertical="center"/>
      <protection hidden="1"/>
    </xf>
    <xf numFmtId="0" fontId="13" fillId="0" borderId="0" xfId="0" applyFont="1" applyAlignment="1" applyProtection="1">
      <alignment vertical="center"/>
      <protection hidden="1"/>
    </xf>
    <xf numFmtId="0" fontId="7" fillId="3" borderId="25" xfId="2" applyFont="1" applyFill="1" applyBorder="1" applyAlignment="1" applyProtection="1">
      <alignment vertical="center"/>
      <protection hidden="1"/>
    </xf>
    <xf numFmtId="0" fontId="3" fillId="5" borderId="11" xfId="2" applyFont="1" applyFill="1" applyBorder="1" applyAlignment="1" applyProtection="1">
      <alignment vertical="center"/>
      <protection hidden="1"/>
    </xf>
    <xf numFmtId="0" fontId="3" fillId="0" borderId="0" xfId="0" applyFont="1" applyProtection="1">
      <protection hidden="1"/>
    </xf>
    <xf numFmtId="2" fontId="10" fillId="0" borderId="0" xfId="2" applyNumberFormat="1" applyFont="1" applyAlignment="1" applyProtection="1">
      <alignment horizontal="center" vertical="center"/>
      <protection hidden="1"/>
    </xf>
    <xf numFmtId="2" fontId="10" fillId="0" borderId="0" xfId="2" applyNumberFormat="1" applyFont="1" applyAlignment="1" applyProtection="1">
      <alignment horizontal="center" vertical="center" wrapText="1"/>
      <protection hidden="1"/>
    </xf>
    <xf numFmtId="0" fontId="10" fillId="0" borderId="8" xfId="0" applyFont="1" applyBorder="1" applyProtection="1">
      <protection locked="0"/>
    </xf>
    <xf numFmtId="165" fontId="3" fillId="0" borderId="11" xfId="2" applyNumberFormat="1" applyFont="1" applyBorder="1" applyAlignment="1" applyProtection="1">
      <alignment horizontal="left"/>
      <protection hidden="1"/>
    </xf>
    <xf numFmtId="0" fontId="9" fillId="3" borderId="11" xfId="2" applyFont="1" applyFill="1" applyBorder="1" applyAlignment="1" applyProtection="1">
      <alignment horizontal="center" vertical="center"/>
      <protection hidden="1"/>
    </xf>
    <xf numFmtId="0" fontId="3" fillId="0" borderId="11" xfId="2" applyFont="1" applyBorder="1" applyAlignment="1" applyProtection="1">
      <alignment horizontal="center" vertical="center"/>
      <protection hidden="1"/>
    </xf>
    <xf numFmtId="0" fontId="2" fillId="0" borderId="0" xfId="0" applyFont="1" applyProtection="1">
      <protection hidden="1"/>
    </xf>
    <xf numFmtId="0" fontId="3" fillId="5" borderId="11" xfId="2" applyFont="1" applyFill="1" applyBorder="1" applyAlignment="1" applyProtection="1">
      <alignment horizontal="left" vertical="center"/>
      <protection hidden="1"/>
    </xf>
    <xf numFmtId="0" fontId="3" fillId="2" borderId="0" xfId="2" applyFont="1" applyFill="1" applyAlignment="1" applyProtection="1">
      <alignment horizontal="left" vertical="center"/>
      <protection hidden="1"/>
    </xf>
    <xf numFmtId="0" fontId="10" fillId="2" borderId="0" xfId="2" applyFont="1" applyFill="1" applyAlignment="1" applyProtection="1">
      <alignment horizontal="center" vertical="center" wrapText="1"/>
      <protection hidden="1"/>
    </xf>
    <xf numFmtId="0" fontId="3" fillId="2" borderId="0" xfId="0" applyFont="1" applyFill="1" applyProtection="1">
      <protection hidden="1"/>
    </xf>
    <xf numFmtId="0" fontId="16" fillId="2" borderId="0" xfId="2" applyFont="1" applyFill="1" applyProtection="1">
      <protection hidden="1"/>
    </xf>
    <xf numFmtId="0" fontId="5" fillId="2" borderId="28" xfId="2" applyFont="1" applyFill="1" applyBorder="1" applyAlignment="1" applyProtection="1">
      <alignment horizontal="center" vertical="center" wrapText="1"/>
      <protection hidden="1"/>
    </xf>
    <xf numFmtId="0" fontId="5" fillId="2" borderId="28" xfId="2" applyFont="1" applyFill="1" applyBorder="1" applyAlignment="1" applyProtection="1">
      <alignment horizontal="center" vertical="center"/>
      <protection hidden="1"/>
    </xf>
    <xf numFmtId="0" fontId="5" fillId="2" borderId="34" xfId="2" applyFont="1" applyFill="1" applyBorder="1" applyAlignment="1" applyProtection="1">
      <alignment horizontal="center" vertical="center" wrapText="1"/>
      <protection hidden="1"/>
    </xf>
    <xf numFmtId="0" fontId="5" fillId="2" borderId="34" xfId="2" applyFont="1" applyFill="1" applyBorder="1" applyAlignment="1" applyProtection="1">
      <alignment horizontal="center" vertical="center"/>
      <protection hidden="1"/>
    </xf>
    <xf numFmtId="0" fontId="3" fillId="2" borderId="0" xfId="2" applyFont="1" applyFill="1" applyProtection="1">
      <protection hidden="1"/>
    </xf>
    <xf numFmtId="0" fontId="7" fillId="2" borderId="0" xfId="0" applyFont="1" applyFill="1" applyAlignment="1" applyProtection="1">
      <alignment horizontal="left" vertical="center"/>
      <protection hidden="1"/>
    </xf>
    <xf numFmtId="0" fontId="11" fillId="2" borderId="0" xfId="0" applyFont="1" applyFill="1" applyProtection="1">
      <protection hidden="1"/>
    </xf>
    <xf numFmtId="0" fontId="3" fillId="2" borderId="0" xfId="0" applyFont="1" applyFill="1" applyAlignment="1" applyProtection="1">
      <alignment vertical="center"/>
      <protection hidden="1"/>
    </xf>
    <xf numFmtId="0" fontId="3" fillId="2" borderId="0" xfId="2" applyFont="1" applyFill="1" applyAlignment="1" applyProtection="1">
      <alignment vertical="center"/>
      <protection hidden="1"/>
    </xf>
    <xf numFmtId="2" fontId="14" fillId="2" borderId="0" xfId="2" applyNumberFormat="1" applyFont="1" applyFill="1" applyAlignment="1" applyProtection="1">
      <alignment horizontal="center" vertical="center"/>
      <protection hidden="1"/>
    </xf>
    <xf numFmtId="0" fontId="12" fillId="2" borderId="0" xfId="0" applyFont="1" applyFill="1" applyAlignment="1" applyProtection="1">
      <alignment vertical="center"/>
      <protection hidden="1"/>
    </xf>
    <xf numFmtId="2" fontId="10" fillId="2" borderId="0" xfId="2" applyNumberFormat="1" applyFont="1" applyFill="1" applyAlignment="1" applyProtection="1">
      <alignment horizontal="center" vertical="center"/>
      <protection hidden="1"/>
    </xf>
    <xf numFmtId="0" fontId="3" fillId="2" borderId="0" xfId="0" applyFont="1" applyFill="1" applyAlignment="1" applyProtection="1">
      <alignment horizontal="left" vertical="center"/>
      <protection hidden="1"/>
    </xf>
    <xf numFmtId="165" fontId="3" fillId="2" borderId="0" xfId="0" applyNumberFormat="1" applyFont="1" applyFill="1" applyAlignment="1" applyProtection="1">
      <alignment horizontal="left" vertical="center"/>
      <protection hidden="1"/>
    </xf>
    <xf numFmtId="10" fontId="3" fillId="2" borderId="0" xfId="2" applyNumberFormat="1" applyFont="1" applyFill="1" applyAlignment="1" applyProtection="1">
      <alignment horizontal="center" vertical="center"/>
      <protection hidden="1"/>
    </xf>
    <xf numFmtId="0" fontId="11" fillId="2" borderId="0" xfId="0" applyFont="1" applyFill="1" applyAlignment="1" applyProtection="1">
      <alignment vertical="center"/>
      <protection hidden="1"/>
    </xf>
    <xf numFmtId="0" fontId="5" fillId="2" borderId="0" xfId="2" applyFont="1" applyFill="1" applyAlignment="1" applyProtection="1">
      <alignment vertical="center"/>
      <protection hidden="1"/>
    </xf>
    <xf numFmtId="10" fontId="3" fillId="0" borderId="8" xfId="4" applyNumberFormat="1" applyFont="1" applyBorder="1" applyAlignment="1" applyProtection="1">
      <alignment horizontal="center" vertical="center"/>
      <protection hidden="1"/>
    </xf>
    <xf numFmtId="4" fontId="3" fillId="0" borderId="11" xfId="2" applyNumberFormat="1" applyFont="1" applyBorder="1" applyAlignment="1" applyProtection="1">
      <alignment horizontal="center"/>
      <protection hidden="1"/>
    </xf>
    <xf numFmtId="4" fontId="10" fillId="0" borderId="11" xfId="2" applyNumberFormat="1" applyFont="1" applyBorder="1" applyAlignment="1" applyProtection="1">
      <alignment horizontal="center" vertical="center"/>
      <protection locked="0"/>
    </xf>
    <xf numFmtId="0" fontId="0" fillId="0" borderId="0" xfId="0" applyProtection="1">
      <protection hidden="1"/>
    </xf>
    <xf numFmtId="0" fontId="3" fillId="0" borderId="0" xfId="0" applyFont="1" applyProtection="1">
      <protection locked="0"/>
    </xf>
    <xf numFmtId="0" fontId="5" fillId="2" borderId="3" xfId="2" applyFont="1" applyFill="1" applyBorder="1" applyAlignment="1" applyProtection="1">
      <alignment vertical="center" wrapText="1"/>
      <protection locked="0"/>
    </xf>
    <xf numFmtId="0" fontId="5" fillId="0" borderId="29" xfId="2" applyFont="1" applyBorder="1" applyAlignment="1" applyProtection="1">
      <alignment vertical="center" wrapText="1"/>
      <protection locked="0"/>
    </xf>
    <xf numFmtId="0" fontId="3" fillId="0" borderId="8" xfId="0" applyFont="1" applyBorder="1" applyProtection="1">
      <protection hidden="1"/>
    </xf>
    <xf numFmtId="0" fontId="7" fillId="3" borderId="11" xfId="2" applyFont="1" applyFill="1" applyBorder="1" applyAlignment="1" applyProtection="1">
      <alignment horizontal="left" vertical="center"/>
      <protection hidden="1"/>
    </xf>
    <xf numFmtId="0" fontId="5" fillId="2" borderId="0" xfId="2" applyFont="1" applyFill="1" applyAlignment="1" applyProtection="1">
      <alignment horizontal="center" vertical="center" wrapText="1"/>
      <protection hidden="1"/>
    </xf>
    <xf numFmtId="4" fontId="10" fillId="0" borderId="11" xfId="2" applyNumberFormat="1" applyFont="1" applyBorder="1" applyAlignment="1" applyProtection="1">
      <alignment horizontal="center" vertical="center" wrapText="1"/>
      <protection locked="0"/>
    </xf>
    <xf numFmtId="0" fontId="5" fillId="2" borderId="0" xfId="2" applyFont="1" applyFill="1" applyAlignment="1" applyProtection="1">
      <alignment horizontal="center" vertical="center"/>
      <protection hidden="1"/>
    </xf>
    <xf numFmtId="0" fontId="6" fillId="2" borderId="0" xfId="3" applyFont="1" applyFill="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10" fillId="0" borderId="8" xfId="0" applyFont="1" applyBorder="1" applyProtection="1">
      <protection hidden="1"/>
    </xf>
    <xf numFmtId="0" fontId="3" fillId="0" borderId="14"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32" xfId="0" applyFont="1" applyBorder="1" applyAlignment="1" applyProtection="1">
      <alignment vertical="center"/>
      <protection hidden="1"/>
    </xf>
    <xf numFmtId="0" fontId="3" fillId="0" borderId="24"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3" fillId="0" borderId="11" xfId="2" applyFont="1" applyBorder="1" applyAlignment="1" applyProtection="1">
      <alignment horizontal="left" vertical="center"/>
      <protection hidden="1"/>
    </xf>
    <xf numFmtId="0" fontId="7" fillId="6" borderId="0" xfId="0" applyFont="1" applyFill="1" applyAlignment="1" applyProtection="1">
      <alignment horizontal="left" vertical="center"/>
      <protection hidden="1"/>
    </xf>
    <xf numFmtId="0" fontId="7" fillId="3" borderId="26" xfId="2" applyFont="1" applyFill="1" applyBorder="1" applyAlignment="1" applyProtection="1">
      <alignment horizontal="left" vertical="center"/>
      <protection hidden="1"/>
    </xf>
    <xf numFmtId="0" fontId="7" fillId="3" borderId="27" xfId="2" applyFont="1" applyFill="1" applyBorder="1" applyAlignment="1" applyProtection="1">
      <alignment horizontal="left" vertical="center"/>
      <protection hidden="1"/>
    </xf>
    <xf numFmtId="0" fontId="7" fillId="3" borderId="18" xfId="2" applyFont="1" applyFill="1" applyBorder="1" applyAlignment="1" applyProtection="1">
      <alignment horizontal="left" vertical="center"/>
      <protection hidden="1"/>
    </xf>
    <xf numFmtId="0" fontId="7" fillId="3" borderId="19" xfId="2" applyFont="1" applyFill="1" applyBorder="1" applyAlignment="1" applyProtection="1">
      <alignment horizontal="left" vertical="center"/>
      <protection hidden="1"/>
    </xf>
    <xf numFmtId="0" fontId="3" fillId="0" borderId="8" xfId="2" applyFont="1" applyBorder="1" applyAlignment="1" applyProtection="1">
      <alignment horizontal="left" vertical="center"/>
      <protection hidden="1"/>
    </xf>
    <xf numFmtId="0" fontId="3" fillId="7" borderId="11" xfId="2" applyFont="1" applyFill="1" applyBorder="1" applyAlignment="1" applyProtection="1">
      <alignment horizontal="left" vertical="center"/>
      <protection hidden="1"/>
    </xf>
    <xf numFmtId="0" fontId="3" fillId="0" borderId="12" xfId="2" applyFont="1" applyBorder="1" applyAlignment="1" applyProtection="1">
      <alignment horizontal="center" vertical="center"/>
      <protection hidden="1"/>
    </xf>
    <xf numFmtId="0" fontId="3" fillId="0" borderId="13" xfId="2" applyFont="1" applyBorder="1" applyAlignment="1" applyProtection="1">
      <alignment horizontal="center" vertical="center"/>
      <protection hidden="1"/>
    </xf>
    <xf numFmtId="0" fontId="3" fillId="8" borderId="11" xfId="2" applyFont="1" applyFill="1" applyBorder="1" applyAlignment="1" applyProtection="1">
      <alignment horizontal="left" vertical="center"/>
      <protection hidden="1"/>
    </xf>
    <xf numFmtId="0" fontId="3" fillId="9" borderId="11" xfId="2" applyFont="1" applyFill="1" applyBorder="1" applyAlignment="1" applyProtection="1">
      <alignment horizontal="left" vertical="center"/>
      <protection hidden="1"/>
    </xf>
    <xf numFmtId="0" fontId="7" fillId="3" borderId="11" xfId="2" applyFont="1" applyFill="1" applyBorder="1" applyAlignment="1" applyProtection="1">
      <alignment horizontal="left" vertical="center"/>
      <protection hidden="1"/>
    </xf>
    <xf numFmtId="0" fontId="9" fillId="3" borderId="12" xfId="2" applyFont="1" applyFill="1" applyBorder="1" applyAlignment="1" applyProtection="1">
      <alignment horizontal="center" vertical="center"/>
      <protection hidden="1"/>
    </xf>
    <xf numFmtId="0" fontId="9" fillId="3" borderId="13" xfId="2" applyFont="1" applyFill="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5" fillId="2" borderId="0" xfId="2" applyFont="1" applyFill="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0" fontId="6" fillId="2" borderId="0" xfId="3" applyFont="1" applyFill="1" applyAlignment="1" applyProtection="1">
      <alignment horizontal="left" wrapText="1"/>
      <protection hidden="1"/>
    </xf>
    <xf numFmtId="0" fontId="7" fillId="3" borderId="4" xfId="0" applyFont="1" applyFill="1" applyBorder="1" applyAlignment="1" applyProtection="1">
      <alignment horizontal="left" vertical="center"/>
      <protection hidden="1"/>
    </xf>
    <xf numFmtId="0" fontId="7" fillId="3" borderId="5"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7" fillId="6" borderId="9" xfId="2" applyFont="1" applyFill="1" applyBorder="1" applyAlignment="1" applyProtection="1">
      <alignment horizontal="left" vertical="center"/>
      <protection hidden="1"/>
    </xf>
    <xf numFmtId="0" fontId="7" fillId="6" borderId="10" xfId="2" applyFont="1" applyFill="1" applyBorder="1" applyAlignment="1" applyProtection="1">
      <alignment horizontal="left" vertical="center"/>
      <protection hidden="1"/>
    </xf>
    <xf numFmtId="0" fontId="10" fillId="2" borderId="0" xfId="0" applyFont="1" applyFill="1" applyAlignment="1" applyProtection="1">
      <alignment horizontal="left" vertical="top" wrapText="1"/>
      <protection hidden="1"/>
    </xf>
    <xf numFmtId="0" fontId="3" fillId="2" borderId="12" xfId="2" applyFont="1" applyFill="1" applyBorder="1" applyAlignment="1" applyProtection="1">
      <alignment horizontal="left" vertical="center" wrapText="1"/>
      <protection hidden="1"/>
    </xf>
    <xf numFmtId="0" fontId="3" fillId="2" borderId="36" xfId="2" applyFont="1" applyFill="1" applyBorder="1" applyAlignment="1" applyProtection="1">
      <alignment horizontal="left" vertical="center" wrapText="1"/>
      <protection hidden="1"/>
    </xf>
    <xf numFmtId="0" fontId="3" fillId="2" borderId="13" xfId="2" applyFont="1" applyFill="1" applyBorder="1" applyAlignment="1" applyProtection="1">
      <alignment horizontal="left" vertical="center" wrapText="1"/>
      <protection hidden="1"/>
    </xf>
    <xf numFmtId="4" fontId="10" fillId="0" borderId="11" xfId="2" applyNumberFormat="1" applyFont="1" applyBorder="1" applyAlignment="1" applyProtection="1">
      <alignment horizontal="center" vertical="center" wrapText="1"/>
      <protection locked="0"/>
    </xf>
    <xf numFmtId="0" fontId="3" fillId="2" borderId="11" xfId="2" applyFont="1" applyFill="1" applyBorder="1" applyAlignment="1" applyProtection="1">
      <alignment horizontal="left" vertical="center"/>
      <protection hidden="1"/>
    </xf>
    <xf numFmtId="0" fontId="7" fillId="3" borderId="12" xfId="2" applyFont="1" applyFill="1" applyBorder="1" applyAlignment="1" applyProtection="1">
      <alignment horizontal="left" vertical="center" wrapText="1"/>
      <protection hidden="1"/>
    </xf>
    <xf numFmtId="0" fontId="7" fillId="3" borderId="13" xfId="2" applyFont="1" applyFill="1" applyBorder="1" applyAlignment="1" applyProtection="1">
      <alignment horizontal="left" vertical="center"/>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7" fillId="3" borderId="13" xfId="2" applyFont="1" applyFill="1" applyBorder="1" applyAlignment="1" applyProtection="1">
      <alignment horizontal="left" vertical="center" wrapText="1"/>
      <protection hidden="1"/>
    </xf>
    <xf numFmtId="0" fontId="7" fillId="6" borderId="11" xfId="2" applyFont="1" applyFill="1" applyBorder="1" applyAlignment="1" applyProtection="1">
      <alignment horizontal="left" vertical="center"/>
      <protection hidden="1"/>
    </xf>
    <xf numFmtId="0" fontId="10" fillId="10" borderId="35" xfId="2" applyFont="1" applyFill="1" applyBorder="1" applyAlignment="1" applyProtection="1">
      <alignment horizontal="left" vertical="center"/>
      <protection hidden="1"/>
    </xf>
    <xf numFmtId="0" fontId="3" fillId="2" borderId="0" xfId="0" applyFont="1" applyFill="1" applyAlignment="1" applyProtection="1">
      <alignment horizontal="right" vertical="center"/>
      <protection locked="0"/>
    </xf>
    <xf numFmtId="0" fontId="5" fillId="2" borderId="0" xfId="2" applyFont="1" applyFill="1" applyAlignment="1" applyProtection="1">
      <alignment horizontal="center" vertical="center"/>
      <protection hidden="1"/>
    </xf>
    <xf numFmtId="0" fontId="5" fillId="0" borderId="1" xfId="2" applyFont="1" applyBorder="1" applyAlignment="1" applyProtection="1">
      <alignment horizontal="left" vertical="center" wrapText="1"/>
      <protection hidden="1"/>
    </xf>
    <xf numFmtId="0" fontId="5" fillId="0" borderId="2" xfId="2" applyFont="1" applyBorder="1" applyAlignment="1" applyProtection="1">
      <alignment horizontal="left" vertical="center" wrapText="1"/>
      <protection hidden="1"/>
    </xf>
    <xf numFmtId="0" fontId="6" fillId="2" borderId="14" xfId="3" applyFont="1" applyFill="1" applyBorder="1" applyAlignment="1" applyProtection="1">
      <alignment horizontal="left" wrapText="1"/>
      <protection hidden="1"/>
    </xf>
    <xf numFmtId="0" fontId="6" fillId="2" borderId="30" xfId="3" applyFont="1" applyFill="1" applyBorder="1" applyAlignment="1" applyProtection="1">
      <alignment horizontal="left" wrapText="1"/>
      <protection hidden="1"/>
    </xf>
    <xf numFmtId="0" fontId="6" fillId="2" borderId="31" xfId="3" applyFont="1" applyFill="1" applyBorder="1" applyAlignment="1" applyProtection="1">
      <alignment horizontal="left" wrapText="1"/>
      <protection hidden="1"/>
    </xf>
    <xf numFmtId="0" fontId="6" fillId="2" borderId="23" xfId="3" applyFont="1" applyFill="1" applyBorder="1" applyAlignment="1" applyProtection="1">
      <alignment horizontal="left" wrapText="1"/>
      <protection hidden="1"/>
    </xf>
    <xf numFmtId="0" fontId="6" fillId="2" borderId="32" xfId="3" applyFont="1" applyFill="1" applyBorder="1" applyAlignment="1" applyProtection="1">
      <alignment horizontal="left" wrapText="1"/>
      <protection hidden="1"/>
    </xf>
    <xf numFmtId="0" fontId="6" fillId="2" borderId="24" xfId="3" applyFont="1" applyFill="1" applyBorder="1" applyAlignment="1" applyProtection="1">
      <alignment horizontal="left" wrapText="1"/>
      <protection hidden="1"/>
    </xf>
    <xf numFmtId="0" fontId="6" fillId="2" borderId="28" xfId="3" applyFont="1" applyFill="1" applyBorder="1" applyAlignment="1" applyProtection="1">
      <alignment horizontal="left" wrapText="1"/>
      <protection hidden="1"/>
    </xf>
    <xf numFmtId="0" fontId="6" fillId="2" borderId="33"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2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3192780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3192780</xdr:colOff>
          <xdr:row>48</xdr:row>
          <xdr:rowOff>68580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twoCellAnchor editAs="oneCell">
    <xdr:from>
      <xdr:col>0</xdr:col>
      <xdr:colOff>448734</xdr:colOff>
      <xdr:row>1</xdr:row>
      <xdr:rowOff>8467</xdr:rowOff>
    </xdr:from>
    <xdr:to>
      <xdr:col>1</xdr:col>
      <xdr:colOff>990601</xdr:colOff>
      <xdr:row>4</xdr:row>
      <xdr:rowOff>203200</xdr:rowOff>
    </xdr:to>
    <xdr:pic>
      <xdr:nvPicPr>
        <xdr:cNvPr id="11" name="Obrázok 10" descr="D:\Londáková\logá\logo-1024x1024 MAS KR.png">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5" cstate="print"/>
        <a:srcRect/>
        <a:stretch>
          <a:fillRect/>
        </a:stretch>
      </xdr:blipFill>
      <xdr:spPr bwMode="auto">
        <a:xfrm>
          <a:off x="448734" y="169334"/>
          <a:ext cx="1168400" cy="110913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4</xdr:col>
          <xdr:colOff>1912620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30480</xdr:rowOff>
        </xdr:from>
        <xdr:to>
          <xdr:col>5</xdr:col>
          <xdr:colOff>7620</xdr:colOff>
          <xdr:row>55</xdr:row>
          <xdr:rowOff>68580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30480</xdr:rowOff>
        </xdr:from>
        <xdr:to>
          <xdr:col>5</xdr:col>
          <xdr:colOff>0</xdr:colOff>
          <xdr:row>69</xdr:row>
          <xdr:rowOff>83820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4</xdr:col>
          <xdr:colOff>1798320</xdr:colOff>
          <xdr:row>33</xdr:row>
          <xdr:rowOff>144780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30480</xdr:rowOff>
        </xdr:from>
        <xdr:to>
          <xdr:col>5</xdr:col>
          <xdr:colOff>0</xdr:colOff>
          <xdr:row>86</xdr:row>
          <xdr:rowOff>68580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30480</xdr:rowOff>
        </xdr:from>
        <xdr:to>
          <xdr:col>4</xdr:col>
          <xdr:colOff>1912620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twoCellAnchor editAs="oneCell">
    <xdr:from>
      <xdr:col>0</xdr:col>
      <xdr:colOff>342900</xdr:colOff>
      <xdr:row>0</xdr:row>
      <xdr:rowOff>15240</xdr:rowOff>
    </xdr:from>
    <xdr:to>
      <xdr:col>1</xdr:col>
      <xdr:colOff>693420</xdr:colOff>
      <xdr:row>4</xdr:row>
      <xdr:rowOff>53340</xdr:rowOff>
    </xdr:to>
    <xdr:pic>
      <xdr:nvPicPr>
        <xdr:cNvPr id="13" name="Obrázok 12" descr="D:\Londáková\logá\logo-1024x1024 MAS KR.png">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5" cstate="print"/>
        <a:srcRect/>
        <a:stretch>
          <a:fillRect/>
        </a:stretch>
      </xdr:blipFill>
      <xdr:spPr bwMode="auto">
        <a:xfrm>
          <a:off x="342900" y="15240"/>
          <a:ext cx="1097280" cy="111252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view="pageBreakPreview" zoomScaleNormal="100" zoomScaleSheetLayoutView="100" workbookViewId="0">
      <selection sqref="A1:D1"/>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91" t="s">
        <v>153</v>
      </c>
      <c r="B1" s="91"/>
      <c r="C1" s="91"/>
      <c r="D1" s="91"/>
    </row>
    <row r="2" spans="1:4" ht="47.25" customHeight="1" x14ac:dyDescent="0.3">
      <c r="A2" s="52"/>
      <c r="B2" s="39"/>
      <c r="C2" s="39"/>
      <c r="D2" s="39"/>
    </row>
    <row r="3" spans="1:4" ht="12.75" customHeight="1" x14ac:dyDescent="0.3">
      <c r="A3" s="39"/>
      <c r="B3" s="39"/>
      <c r="C3" s="39"/>
      <c r="D3" s="39"/>
    </row>
    <row r="4" spans="1:4" ht="12.75" customHeight="1" x14ac:dyDescent="0.3">
      <c r="A4" s="48"/>
      <c r="B4" s="48"/>
      <c r="C4" s="48"/>
      <c r="D4" s="48"/>
    </row>
    <row r="5" spans="1:4" ht="48.75" customHeight="1" x14ac:dyDescent="0.3">
      <c r="A5" s="92" t="s">
        <v>0</v>
      </c>
      <c r="B5" s="92"/>
      <c r="C5" s="92"/>
      <c r="D5" s="92"/>
    </row>
    <row r="6" spans="1:4" ht="21.6" thickBot="1" x14ac:dyDescent="0.35">
      <c r="A6" s="58"/>
      <c r="B6" s="58"/>
      <c r="C6" s="58"/>
      <c r="D6" s="58"/>
    </row>
    <row r="7" spans="1:4" ht="48.75" customHeight="1" thickBot="1" x14ac:dyDescent="0.35">
      <c r="A7" s="93" t="s">
        <v>1</v>
      </c>
      <c r="B7" s="94"/>
      <c r="C7" s="95"/>
      <c r="D7" s="54"/>
    </row>
    <row r="8" spans="1:4" ht="21" x14ac:dyDescent="0.3">
      <c r="A8" s="58"/>
      <c r="B8" s="58"/>
      <c r="C8" s="58"/>
      <c r="D8" s="58"/>
    </row>
    <row r="9" spans="1:4" ht="12" customHeight="1" x14ac:dyDescent="0.3">
      <c r="A9" s="96" t="s">
        <v>134</v>
      </c>
      <c r="B9" s="96"/>
      <c r="C9" s="96"/>
      <c r="D9" s="96"/>
    </row>
    <row r="10" spans="1:4" ht="12" customHeight="1" x14ac:dyDescent="0.3">
      <c r="A10" s="96"/>
      <c r="B10" s="96"/>
      <c r="C10" s="96"/>
      <c r="D10" s="96"/>
    </row>
    <row r="11" spans="1:4" ht="12" customHeight="1" x14ac:dyDescent="0.3">
      <c r="A11" s="96"/>
      <c r="B11" s="96"/>
      <c r="C11" s="96"/>
      <c r="D11" s="96"/>
    </row>
    <row r="12" spans="1:4" ht="12" customHeight="1" x14ac:dyDescent="0.3">
      <c r="A12" s="96"/>
      <c r="B12" s="96"/>
      <c r="C12" s="96"/>
      <c r="D12" s="96"/>
    </row>
    <row r="13" spans="1:4" ht="12" customHeight="1" x14ac:dyDescent="0.3">
      <c r="A13" s="96"/>
      <c r="B13" s="96"/>
      <c r="C13" s="96"/>
      <c r="D13" s="96"/>
    </row>
    <row r="14" spans="1:4" ht="12" customHeight="1" x14ac:dyDescent="0.3">
      <c r="A14" s="96"/>
      <c r="B14" s="96"/>
      <c r="C14" s="96"/>
      <c r="D14" s="96"/>
    </row>
    <row r="15" spans="1:4" ht="12" customHeight="1" x14ac:dyDescent="0.3">
      <c r="A15" s="96"/>
      <c r="B15" s="96"/>
      <c r="C15" s="96"/>
      <c r="D15" s="96"/>
    </row>
    <row r="16" spans="1:4" ht="12" customHeight="1" x14ac:dyDescent="0.3">
      <c r="A16" s="96"/>
      <c r="B16" s="96"/>
      <c r="C16" s="96"/>
      <c r="D16" s="96"/>
    </row>
    <row r="17" spans="1:4" ht="12" customHeight="1" x14ac:dyDescent="0.3">
      <c r="A17" s="96"/>
      <c r="B17" s="96"/>
      <c r="C17" s="96"/>
      <c r="D17" s="96"/>
    </row>
    <row r="18" spans="1:4" ht="14.25" customHeight="1" x14ac:dyDescent="0.25">
      <c r="A18" s="61"/>
      <c r="B18" s="61"/>
      <c r="C18" s="61"/>
      <c r="D18" s="61"/>
    </row>
    <row r="19" spans="1:4" ht="40.5" customHeight="1" x14ac:dyDescent="0.3">
      <c r="A19" s="102" t="s">
        <v>35</v>
      </c>
      <c r="B19" s="102"/>
      <c r="C19" s="102"/>
      <c r="D19" s="102"/>
    </row>
    <row r="20" spans="1:4" ht="12" customHeight="1" x14ac:dyDescent="0.3">
      <c r="A20" s="58"/>
      <c r="B20" s="58"/>
      <c r="C20" s="58"/>
      <c r="D20" s="58"/>
    </row>
    <row r="21" spans="1:4" x14ac:dyDescent="0.3">
      <c r="A21" s="97" t="s">
        <v>2</v>
      </c>
      <c r="B21" s="98"/>
      <c r="C21" s="2" t="s">
        <v>3</v>
      </c>
      <c r="D21" s="3" t="str">
        <f>CONCATENATE("Hodnoty z výkazov roku ",D7)</f>
        <v xml:space="preserve">Hodnoty z výkazov roku </v>
      </c>
    </row>
    <row r="22" spans="1:4" x14ac:dyDescent="0.3">
      <c r="A22" s="99" t="s">
        <v>4</v>
      </c>
      <c r="B22" s="99"/>
      <c r="C22" s="4" t="s">
        <v>5</v>
      </c>
      <c r="D22" s="5" t="str">
        <f>HLOOKUP($J$36,$I$38:$K$42,2,FALSE)</f>
        <v>zadajte hodnoty</v>
      </c>
    </row>
    <row r="23" spans="1:4" x14ac:dyDescent="0.3">
      <c r="A23" s="99" t="s">
        <v>6</v>
      </c>
      <c r="B23" s="99"/>
      <c r="C23" s="4" t="s">
        <v>7</v>
      </c>
      <c r="D23" s="5" t="str">
        <f>HLOOKUP($J$36,$I$38:$K$42,3,FALSE)</f>
        <v>zadajte hodnoty</v>
      </c>
    </row>
    <row r="24" spans="1:4" x14ac:dyDescent="0.3">
      <c r="A24" s="99" t="s">
        <v>8</v>
      </c>
      <c r="B24" s="99"/>
      <c r="C24" s="4" t="s">
        <v>9</v>
      </c>
      <c r="D24" s="5" t="str">
        <f>HLOOKUP($J$36,$I$38:$K$42,4,FALSE)</f>
        <v>zadajte hodnoty</v>
      </c>
    </row>
    <row r="25" spans="1:4" x14ac:dyDescent="0.3">
      <c r="A25" s="99" t="s">
        <v>10</v>
      </c>
      <c r="B25" s="99"/>
      <c r="C25" s="4" t="s">
        <v>11</v>
      </c>
      <c r="D25" s="49" t="str">
        <f>HLOOKUP($J$36,$I$38:$K$42,5,FALSE)</f>
        <v>zadajte hodnoty</v>
      </c>
    </row>
    <row r="26" spans="1:4" ht="15.6" x14ac:dyDescent="0.35">
      <c r="A26" s="100" t="s">
        <v>106</v>
      </c>
      <c r="B26" s="101"/>
      <c r="C26" s="6" t="s">
        <v>12</v>
      </c>
      <c r="D26" s="7" t="e">
        <f>D22+D23+2*D24-3*D25</f>
        <v>#VALUE!</v>
      </c>
    </row>
    <row r="27" spans="1:4" x14ac:dyDescent="0.25">
      <c r="A27" s="76" t="s">
        <v>13</v>
      </c>
      <c r="B27" s="76"/>
      <c r="C27" s="76"/>
      <c r="D27" s="7" t="e">
        <f>IF(D26&gt;7,A30,IF(D26&lt;5,A32,A31))</f>
        <v>#VALUE!</v>
      </c>
    </row>
    <row r="28" spans="1:4" x14ac:dyDescent="0.3">
      <c r="A28" s="46"/>
      <c r="B28" s="46"/>
      <c r="C28" s="46"/>
      <c r="D28" s="46"/>
    </row>
    <row r="29" spans="1:4" x14ac:dyDescent="0.3">
      <c r="A29" s="88" t="s">
        <v>14</v>
      </c>
      <c r="B29" s="88"/>
      <c r="C29" s="89"/>
      <c r="D29" s="90"/>
    </row>
    <row r="30" spans="1:4" x14ac:dyDescent="0.3">
      <c r="A30" s="83" t="s">
        <v>15</v>
      </c>
      <c r="B30" s="83"/>
      <c r="C30" s="84" t="s">
        <v>80</v>
      </c>
      <c r="D30" s="85"/>
    </row>
    <row r="31" spans="1:4" x14ac:dyDescent="0.3">
      <c r="A31" s="86" t="s">
        <v>16</v>
      </c>
      <c r="B31" s="86"/>
      <c r="C31" s="84" t="s">
        <v>81</v>
      </c>
      <c r="D31" s="85"/>
    </row>
    <row r="32" spans="1:4" x14ac:dyDescent="0.3">
      <c r="A32" s="87" t="s">
        <v>17</v>
      </c>
      <c r="B32" s="87"/>
      <c r="C32" s="84" t="s">
        <v>18</v>
      </c>
      <c r="D32" s="85"/>
    </row>
    <row r="33" spans="1:24" x14ac:dyDescent="0.3">
      <c r="A33" s="44"/>
      <c r="B33" s="44"/>
      <c r="C33" s="45"/>
      <c r="D33" s="46"/>
    </row>
    <row r="34" spans="1:24" ht="21" customHeight="1" x14ac:dyDescent="0.3">
      <c r="A34" s="77" t="s">
        <v>19</v>
      </c>
      <c r="B34" s="77"/>
      <c r="C34" s="77"/>
      <c r="D34" s="77"/>
    </row>
    <row r="35" spans="1:24" ht="9.75" customHeight="1" thickBot="1" x14ac:dyDescent="0.35">
      <c r="A35" s="40"/>
      <c r="B35" s="40"/>
      <c r="C35" s="40"/>
      <c r="D35" s="40"/>
      <c r="I35" s="8" t="s">
        <v>20</v>
      </c>
    </row>
    <row r="36" spans="1:24" ht="13.8" thickBot="1" x14ac:dyDescent="0.35">
      <c r="A36" s="47" t="s">
        <v>21</v>
      </c>
      <c r="B36" s="39"/>
      <c r="C36" s="39"/>
      <c r="D36" s="39"/>
      <c r="I36" s="64" t="s">
        <v>22</v>
      </c>
      <c r="J36" s="9">
        <v>1</v>
      </c>
    </row>
    <row r="37" spans="1:24" ht="18.75" customHeight="1" thickBot="1" x14ac:dyDescent="0.35">
      <c r="A37" s="10"/>
      <c r="I37" s="64"/>
      <c r="J37" s="65"/>
    </row>
    <row r="38" spans="1:24" ht="29.25" customHeight="1" thickBot="1" x14ac:dyDescent="0.35">
      <c r="A38" s="11" t="s">
        <v>23</v>
      </c>
      <c r="B38" s="80" t="s">
        <v>89</v>
      </c>
      <c r="C38" s="81"/>
      <c r="D38" s="12" t="str">
        <f>CONCATENATE("Hodnoty z príslušných výkazov roku ",D7)</f>
        <v xml:space="preserve">Hodnoty z príslušných výkazov roku </v>
      </c>
      <c r="I38" s="64">
        <v>1</v>
      </c>
      <c r="J38" s="66">
        <v>2</v>
      </c>
      <c r="K38" s="67">
        <v>3</v>
      </c>
      <c r="M38" s="8"/>
      <c r="V38" s="13"/>
      <c r="W38" s="13"/>
      <c r="X38" s="13"/>
    </row>
    <row r="39" spans="1:24" x14ac:dyDescent="0.3">
      <c r="A39" s="14" t="s">
        <v>24</v>
      </c>
      <c r="B39" s="82" t="s">
        <v>82</v>
      </c>
      <c r="C39" s="82"/>
      <c r="D39" s="51"/>
      <c r="I39" s="64" t="str">
        <f>IF($J$36=1,IF(AND(D39&lt;&gt;"",D40&lt;&gt;"",D41&lt;&gt;"",D42&lt;&gt;"",D43&lt;&gt;"",D44&lt;&gt;"",D45&lt;&gt;""),IF(D39=0,0,IF(D44=0,0.6,(D42/D44))),"zadajte hodnoty"),0)</f>
        <v>zadajte hodnoty</v>
      </c>
      <c r="J39" s="68">
        <f>IF($J$36=2,IF(AND(D50&lt;&gt;"",D51&lt;&gt;"",D52&lt;&gt;"",D53&lt;&gt;"",D54&lt;&gt;"",D55&lt;&gt;"",D56&lt;&gt;""),IF(D50=0,0,IF(D55=0,0.6,(D53/D55))),"zadajte hodnoty"),0)</f>
        <v>0</v>
      </c>
      <c r="K39" s="69">
        <f>IF($J$36=3,IF(AND(D63&lt;&gt;"",D64&lt;&gt;"",D65&lt;&gt;"",D66&lt;&gt;"",D67&lt;&gt;"",D68&lt;&gt;"",D69&lt;&gt;""),IF(D63=0,0,IF(D68=0,0.6,(D66/D68))),"zadajte hodnoty"),0)</f>
        <v>0</v>
      </c>
      <c r="L39" s="13"/>
      <c r="V39" s="15"/>
      <c r="W39" s="15"/>
      <c r="X39" s="15"/>
    </row>
    <row r="40" spans="1:24" x14ac:dyDescent="0.3">
      <c r="A40" s="14" t="s">
        <v>25</v>
      </c>
      <c r="B40" s="82" t="s">
        <v>88</v>
      </c>
      <c r="C40" s="82"/>
      <c r="D40" s="51"/>
      <c r="I40" s="70" t="str">
        <f>IF($J$36=1,IF(AND(D39&lt;&gt;"",D40&lt;&gt;"",D41&lt;&gt;"",D42&lt;&gt;"",D43&lt;&gt;"",D44&lt;&gt;"",D45&lt;&gt;""),IF(D39=0,0,IF(D44=0,1.5,(D42+D43)/D44)),"zadajte hodnoty"),0)</f>
        <v>zadajte hodnoty</v>
      </c>
      <c r="J40" s="13">
        <f>IF($J$36=2,IF(AND(D50&lt;&gt;"",D51&lt;&gt;"",D52&lt;&gt;"",D53&lt;&gt;"",D54&lt;&gt;"",D55&lt;&gt;"",D56&lt;&gt;""),IF(D50=0,0,IF(D55=0,1.5,(D53+D54)/D55)),"zadajte hodnoty"),0)</f>
        <v>0</v>
      </c>
      <c r="K40" s="71">
        <f>IF($J$36=3,IF(AND(D63&lt;&gt;"",D64&lt;&gt;"",D65&lt;&gt;"",D66&lt;&gt;"",D67&lt;&gt;"",D68&lt;&gt;"",D69&lt;&gt;""),IF(D63=0,0,IF(D68=0,1.5,(D66+D67)/D68)),"zadajte hodnoty"),0)</f>
        <v>0</v>
      </c>
      <c r="L40" s="13"/>
      <c r="V40" s="15"/>
      <c r="W40" s="15"/>
      <c r="X40" s="15"/>
    </row>
    <row r="41" spans="1:24" x14ac:dyDescent="0.3">
      <c r="A41" s="14" t="s">
        <v>26</v>
      </c>
      <c r="B41" s="82" t="s">
        <v>87</v>
      </c>
      <c r="C41" s="82"/>
      <c r="D41" s="51"/>
      <c r="I41" s="70" t="str">
        <f>IF($J$36=1,IF(AND(D39&lt;&gt;"",D40&lt;&gt;"",D41&lt;&gt;"",D42&lt;&gt;"",D43&lt;&gt;"",D44&lt;&gt;"",D45&lt;&gt;""),IF(D39=0,0,IF(D44=0,2.5,(D45-D41)/D44)),"zadajte hodnoty"),0)</f>
        <v>zadajte hodnoty</v>
      </c>
      <c r="J41" s="13">
        <f>IF($J$36=2,IF(AND(D50&lt;&gt;"",D51&lt;&gt;"",D52&lt;&gt;"",D53&lt;&gt;"",D54&lt;&gt;"",D55&lt;&gt;"",D56&lt;&gt;""),IF(D50=0,0,IF(D55=0,2.5,(D56-D52)/D55)),"zadajte hodnoty"),0)</f>
        <v>0</v>
      </c>
      <c r="K41" s="72">
        <f>IF($J$36=3,IF(AND(D63&lt;&gt;"",D64&lt;&gt;"",D65&lt;&gt;"",D66&lt;&gt;"",D67&lt;&gt;"",D68&lt;&gt;"",D69&lt;&gt;""),IF(D63=0,0,IF(D68=0,2.5,(D69-D65)/D68)),"zadajte hodnoty"),0)</f>
        <v>0</v>
      </c>
      <c r="L41" s="13"/>
      <c r="V41" s="15"/>
      <c r="W41" s="15"/>
      <c r="X41" s="15"/>
    </row>
    <row r="42" spans="1:24" ht="13.8" thickBot="1" x14ac:dyDescent="0.35">
      <c r="A42" s="14" t="s">
        <v>27</v>
      </c>
      <c r="B42" s="82" t="s">
        <v>86</v>
      </c>
      <c r="C42" s="82"/>
      <c r="D42" s="51"/>
      <c r="I42" s="73" t="str">
        <f>IF($J$36=1,IF(AND(D39&lt;&gt;"",D40&lt;&gt;"",D41&lt;&gt;"",D42&lt;&gt;"",D43&lt;&gt;"",D44&lt;&gt;"",D45&lt;&gt;""),IF(D39=0,0,D40/D39),"zadajte hodnoty"),0)</f>
        <v>zadajte hodnoty</v>
      </c>
      <c r="J42" s="74">
        <f>IF($J$36=2,IF(AND(D50&lt;&gt;"",D51&lt;&gt;"",D52&lt;&gt;"",D53&lt;&gt;"",D54&lt;&gt;"",D55&lt;&gt;"",D56&lt;&gt;""),IF(D50=0,0,D51/D50),"zadajte hodnoty"),0)</f>
        <v>0</v>
      </c>
      <c r="K42" s="75">
        <f>IF($J$36=3,IF(AND(D63&lt;&gt;"",D64&lt;&gt;"",D65&lt;&gt;"",D66&lt;&gt;"",D67&lt;&gt;"",D68&lt;&gt;"",D69&lt;&gt;""),IF(D63=0,0,D64/D63),"zadajte hodnoty"),0)</f>
        <v>0</v>
      </c>
      <c r="L42" s="13"/>
      <c r="V42" s="15"/>
      <c r="W42" s="15"/>
      <c r="X42" s="15"/>
    </row>
    <row r="43" spans="1:24" x14ac:dyDescent="0.3">
      <c r="A43" s="14" t="s">
        <v>28</v>
      </c>
      <c r="B43" s="82" t="s">
        <v>85</v>
      </c>
      <c r="C43" s="82"/>
      <c r="D43" s="51"/>
      <c r="L43" s="13"/>
    </row>
    <row r="44" spans="1:24" x14ac:dyDescent="0.3">
      <c r="A44" s="14" t="s">
        <v>29</v>
      </c>
      <c r="B44" s="82" t="s">
        <v>84</v>
      </c>
      <c r="C44" s="82"/>
      <c r="D44" s="59"/>
      <c r="L44" s="13"/>
      <c r="M44" s="8"/>
    </row>
    <row r="45" spans="1:24" x14ac:dyDescent="0.3">
      <c r="A45" s="14" t="s">
        <v>30</v>
      </c>
      <c r="B45" s="82" t="s">
        <v>83</v>
      </c>
      <c r="C45" s="82"/>
      <c r="D45" s="51"/>
    </row>
    <row r="46" spans="1:24" x14ac:dyDescent="0.3">
      <c r="A46" s="39"/>
      <c r="B46" s="39"/>
      <c r="C46" s="39"/>
      <c r="D46" s="39"/>
    </row>
    <row r="47" spans="1:24" x14ac:dyDescent="0.3">
      <c r="A47" s="42" t="s">
        <v>31</v>
      </c>
      <c r="B47" s="39"/>
      <c r="C47" s="39"/>
      <c r="D47" s="39"/>
    </row>
    <row r="48" spans="1:24" x14ac:dyDescent="0.3">
      <c r="A48" s="16"/>
    </row>
    <row r="49" spans="1:9" ht="39.75" customHeight="1" x14ac:dyDescent="0.3">
      <c r="A49" s="17" t="s">
        <v>23</v>
      </c>
      <c r="B49" s="80" t="s">
        <v>89</v>
      </c>
      <c r="C49" s="81"/>
      <c r="D49" s="12" t="str">
        <f>CONCATENATE("Hodnoty z príslušných výkazov roku ",D7)</f>
        <v xml:space="preserve">Hodnoty z príslušných výkazov roku </v>
      </c>
    </row>
    <row r="50" spans="1:9" x14ac:dyDescent="0.25">
      <c r="A50" s="18" t="s">
        <v>24</v>
      </c>
      <c r="B50" s="76" t="s">
        <v>97</v>
      </c>
      <c r="C50" s="76"/>
      <c r="D50" s="51"/>
      <c r="E50" s="19"/>
      <c r="I50" s="20"/>
    </row>
    <row r="51" spans="1:9" ht="19.5" customHeight="1" x14ac:dyDescent="0.25">
      <c r="A51" s="18" t="s">
        <v>25</v>
      </c>
      <c r="B51" s="76" t="s">
        <v>96</v>
      </c>
      <c r="C51" s="76"/>
      <c r="D51" s="51"/>
      <c r="E51" s="19"/>
      <c r="I51" s="20"/>
    </row>
    <row r="52" spans="1:9" x14ac:dyDescent="0.25">
      <c r="A52" s="18" t="s">
        <v>26</v>
      </c>
      <c r="B52" s="76" t="s">
        <v>95</v>
      </c>
      <c r="C52" s="76"/>
      <c r="D52" s="51"/>
      <c r="E52" s="19"/>
      <c r="I52" s="20"/>
    </row>
    <row r="53" spans="1:9" x14ac:dyDescent="0.25">
      <c r="A53" s="18" t="s">
        <v>27</v>
      </c>
      <c r="B53" s="76" t="s">
        <v>94</v>
      </c>
      <c r="C53" s="76"/>
      <c r="D53" s="51"/>
      <c r="E53" s="19"/>
      <c r="I53" s="20"/>
    </row>
    <row r="54" spans="1:9" x14ac:dyDescent="0.25">
      <c r="A54" s="18" t="s">
        <v>28</v>
      </c>
      <c r="B54" s="76" t="s">
        <v>93</v>
      </c>
      <c r="C54" s="76"/>
      <c r="D54" s="51"/>
      <c r="E54" s="19"/>
      <c r="I54" s="20"/>
    </row>
    <row r="55" spans="1:9" x14ac:dyDescent="0.3">
      <c r="A55" s="18" t="s">
        <v>29</v>
      </c>
      <c r="B55" s="76" t="s">
        <v>92</v>
      </c>
      <c r="C55" s="76"/>
      <c r="D55" s="59"/>
      <c r="I55" s="20"/>
    </row>
    <row r="56" spans="1:9" x14ac:dyDescent="0.3">
      <c r="A56" s="18" t="s">
        <v>30</v>
      </c>
      <c r="B56" s="76" t="s">
        <v>91</v>
      </c>
      <c r="C56" s="76"/>
      <c r="D56" s="51"/>
      <c r="I56" s="21"/>
    </row>
    <row r="57" spans="1:9" x14ac:dyDescent="0.3">
      <c r="A57" s="28"/>
      <c r="B57" s="28"/>
      <c r="C57" s="28"/>
      <c r="D57" s="43"/>
      <c r="I57" s="21"/>
    </row>
    <row r="58" spans="1:9" ht="24.75" customHeight="1" x14ac:dyDescent="0.3">
      <c r="A58" s="77" t="s">
        <v>32</v>
      </c>
      <c r="B58" s="77"/>
      <c r="C58" s="77"/>
      <c r="D58" s="77"/>
      <c r="I58" s="21"/>
    </row>
    <row r="59" spans="1:9" x14ac:dyDescent="0.25">
      <c r="A59" s="40"/>
      <c r="B59" s="28"/>
      <c r="C59" s="28"/>
      <c r="D59" s="41"/>
      <c r="E59" s="19"/>
      <c r="I59" s="20"/>
    </row>
    <row r="60" spans="1:9" x14ac:dyDescent="0.3">
      <c r="A60" s="42" t="s">
        <v>33</v>
      </c>
      <c r="B60" s="39"/>
      <c r="C60" s="39"/>
      <c r="D60" s="39"/>
      <c r="I60" s="20"/>
    </row>
    <row r="61" spans="1:9" x14ac:dyDescent="0.3">
      <c r="A61" s="16"/>
      <c r="I61" s="20"/>
    </row>
    <row r="62" spans="1:9" ht="35.25" customHeight="1" x14ac:dyDescent="0.3">
      <c r="A62" s="17" t="s">
        <v>23</v>
      </c>
      <c r="B62" s="78" t="s">
        <v>90</v>
      </c>
      <c r="C62" s="79"/>
      <c r="D62" s="12" t="str">
        <f>CONCATENATE("Hodnoty z príslušných výkazov roku ",D7)</f>
        <v xml:space="preserve">Hodnoty z príslušných výkazov roku </v>
      </c>
    </row>
    <row r="63" spans="1:9" x14ac:dyDescent="0.25">
      <c r="A63" s="18" t="s">
        <v>24</v>
      </c>
      <c r="B63" s="76" t="s">
        <v>104</v>
      </c>
      <c r="C63" s="76"/>
      <c r="D63" s="51"/>
      <c r="E63" s="19"/>
    </row>
    <row r="64" spans="1:9" x14ac:dyDescent="0.25">
      <c r="A64" s="18" t="s">
        <v>25</v>
      </c>
      <c r="B64" s="76" t="s">
        <v>103</v>
      </c>
      <c r="C64" s="76"/>
      <c r="D64" s="51"/>
      <c r="E64" s="19"/>
    </row>
    <row r="65" spans="1:5" x14ac:dyDescent="0.25">
      <c r="A65" s="18" t="s">
        <v>26</v>
      </c>
      <c r="B65" s="76" t="s">
        <v>102</v>
      </c>
      <c r="C65" s="76"/>
      <c r="D65" s="51"/>
      <c r="E65" s="19"/>
    </row>
    <row r="66" spans="1:5" x14ac:dyDescent="0.25">
      <c r="A66" s="18" t="s">
        <v>27</v>
      </c>
      <c r="B66" s="76" t="s">
        <v>101</v>
      </c>
      <c r="C66" s="76"/>
      <c r="D66" s="51"/>
      <c r="E66" s="19"/>
    </row>
    <row r="67" spans="1:5" ht="36" customHeight="1" x14ac:dyDescent="0.25">
      <c r="A67" s="18" t="s">
        <v>28</v>
      </c>
      <c r="B67" s="76" t="s">
        <v>100</v>
      </c>
      <c r="C67" s="76"/>
      <c r="D67" s="51"/>
      <c r="E67" s="19"/>
    </row>
    <row r="68" spans="1:5" x14ac:dyDescent="0.3">
      <c r="A68" s="18" t="s">
        <v>29</v>
      </c>
      <c r="B68" s="76" t="s">
        <v>99</v>
      </c>
      <c r="C68" s="76"/>
      <c r="D68" s="59"/>
    </row>
    <row r="69" spans="1:5" x14ac:dyDescent="0.3">
      <c r="A69" s="18" t="s">
        <v>30</v>
      </c>
      <c r="B69" s="76" t="s">
        <v>98</v>
      </c>
      <c r="C69" s="76"/>
      <c r="D69" s="51"/>
    </row>
    <row r="70" spans="1:5" x14ac:dyDescent="0.3">
      <c r="A70" s="28" t="s">
        <v>133</v>
      </c>
      <c r="B70" s="39"/>
      <c r="C70" s="39"/>
      <c r="D70" s="39"/>
    </row>
    <row r="71" spans="1:5" x14ac:dyDescent="0.3">
      <c r="A71" s="28" t="s">
        <v>105</v>
      </c>
      <c r="B71" s="39"/>
      <c r="C71" s="39"/>
      <c r="D71" s="39"/>
    </row>
    <row r="72" spans="1:5" x14ac:dyDescent="0.3">
      <c r="A72" s="28" t="s">
        <v>34</v>
      </c>
      <c r="B72" s="39"/>
      <c r="C72" s="39"/>
      <c r="D72" s="39"/>
    </row>
    <row r="77" spans="1:5" ht="66" customHeight="1" x14ac:dyDescent="0.3"/>
    <row r="78" spans="1:5" ht="45" customHeight="1" x14ac:dyDescent="0.3"/>
  </sheetData>
  <sheetProtection algorithmName="SHA-512" hashValue="tjCtMIHRrKOHi0r5Leb72TVYIVvVKBHs9BJs+V7HInSHKc4mzNt88dJM2m98pvuLw8msIOT+2octxitJKkwHPQ==" saltValue="AemF7W0+uh+Km2fZcJFfVw=="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3192780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3192780</xdr:colOff>
                    <xdr:row>48</xdr:row>
                    <xdr:rowOff>68580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30480</xdr:colOff>
                    <xdr:row>59</xdr:row>
                    <xdr:rowOff>152400</xdr:rowOff>
                  </from>
                  <to>
                    <xdr:col>3</xdr:col>
                    <xdr:colOff>3169920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tabSelected="1" view="pageBreakPreview" zoomScaleNormal="100" zoomScaleSheetLayoutView="100" workbookViewId="0">
      <selection activeCell="A5" sqref="A5:E5"/>
    </sheetView>
  </sheetViews>
  <sheetFormatPr defaultColWidth="9.109375" defaultRowHeight="13.2" x14ac:dyDescent="0.25"/>
  <cols>
    <col min="1" max="1" width="10.88671875" style="19" customWidth="1"/>
    <col min="2" max="2" width="30.44140625" style="19" customWidth="1"/>
    <col min="3" max="3" width="32.44140625" style="19" customWidth="1"/>
    <col min="4" max="4" width="37.109375" style="19" customWidth="1"/>
    <col min="5" max="5" width="28.88671875" style="19" customWidth="1"/>
    <col min="6" max="6" width="9.109375" style="19" customWidth="1"/>
    <col min="7" max="8" width="11.44140625" style="19" hidden="1" customWidth="1"/>
    <col min="9" max="9" width="11.6640625" style="19" hidden="1" customWidth="1"/>
    <col min="10" max="11" width="9.109375" style="19" hidden="1" customWidth="1"/>
    <col min="12" max="16384" width="9.109375" style="19"/>
  </cols>
  <sheetData>
    <row r="1" spans="1:11" ht="12.75" customHeight="1" x14ac:dyDescent="0.25">
      <c r="A1" s="116" t="s">
        <v>154</v>
      </c>
      <c r="B1" s="116"/>
      <c r="C1" s="116"/>
      <c r="D1" s="116"/>
      <c r="E1" s="116"/>
    </row>
    <row r="2" spans="1:11" ht="47.25" customHeight="1" x14ac:dyDescent="0.3">
      <c r="A2" s="112"/>
      <c r="B2" s="112"/>
      <c r="C2" s="112"/>
      <c r="D2" s="112"/>
      <c r="E2" s="112"/>
      <c r="F2" s="52"/>
    </row>
    <row r="3" spans="1:11" ht="12.75" customHeight="1" x14ac:dyDescent="0.25">
      <c r="A3" s="30"/>
      <c r="B3" s="30"/>
      <c r="C3" s="30"/>
      <c r="D3" s="30"/>
      <c r="E3" s="30"/>
    </row>
    <row r="4" spans="1:11" ht="12.75" customHeight="1" x14ac:dyDescent="0.3">
      <c r="A4" s="31"/>
      <c r="B4" s="31"/>
      <c r="C4" s="31"/>
      <c r="D4" s="31"/>
      <c r="E4" s="31"/>
    </row>
    <row r="5" spans="1:11" ht="48.75" customHeight="1" x14ac:dyDescent="0.25">
      <c r="A5" s="92" t="s">
        <v>36</v>
      </c>
      <c r="B5" s="117"/>
      <c r="C5" s="117"/>
      <c r="D5" s="117"/>
      <c r="E5" s="117"/>
      <c r="G5" s="63" t="s">
        <v>37</v>
      </c>
      <c r="H5" s="22">
        <v>1</v>
      </c>
      <c r="I5" s="53">
        <v>1</v>
      </c>
    </row>
    <row r="6" spans="1:11" ht="17.25" customHeight="1" thickBot="1" x14ac:dyDescent="0.3">
      <c r="A6" s="32"/>
      <c r="B6" s="33"/>
      <c r="C6" s="33"/>
      <c r="D6" s="33"/>
      <c r="E6" s="33"/>
      <c r="G6" s="63">
        <v>1</v>
      </c>
      <c r="H6" s="63">
        <v>2</v>
      </c>
      <c r="I6" s="63">
        <v>3</v>
      </c>
      <c r="J6" s="63">
        <v>4</v>
      </c>
      <c r="K6" s="63">
        <v>5</v>
      </c>
    </row>
    <row r="7" spans="1:11" ht="36" customHeight="1" thickBot="1" x14ac:dyDescent="0.3">
      <c r="A7" s="118" t="s">
        <v>1</v>
      </c>
      <c r="B7" s="119"/>
      <c r="C7" s="119"/>
      <c r="D7" s="119"/>
      <c r="E7" s="55"/>
      <c r="G7" s="63" t="str">
        <f>IF($H$5=1,IF(AND(D45&lt;&gt;"",D46&lt;&gt;"",D47&lt;&gt;"",D48&lt;&gt;"",D49&lt;&gt;"",D50&lt;&gt;"",D51&lt;&gt;"",D52&lt;&gt;""),IF(D45=0,0,D48/D45),"zadajte hodnoty"),0)</f>
        <v>zadajte hodnoty</v>
      </c>
      <c r="H7" s="63">
        <f>IF($H$5=2,IF(AND(D57&lt;&gt;"",D58&lt;&gt;"",D59&lt;&gt;"",D60&lt;&gt;"",D61&lt;&gt;"",D62&lt;&gt;"",D63&lt;&gt;"",D64&lt;&gt;""),IF(D57=0,0,D60/D57),"zadajte hodnoty"),0)</f>
        <v>0</v>
      </c>
      <c r="I7" s="63">
        <f>IF($H$5=3,IF(AND(D71&lt;&gt;"",D72&lt;&gt;"",D73&lt;&gt;"",D74&lt;&gt;"",D75&lt;&gt;"",D76&lt;&gt;"",D77&lt;&gt;"",D78&lt;&gt;""),IF(D71=0,0,D74/D71),"zadajte hodnoty"),0)</f>
        <v>0</v>
      </c>
      <c r="J7" s="63">
        <f>IF($H$5=4,IF(AND(D88&lt;&gt;"",D89&lt;&gt;"",D90&lt;&gt;"",D91&lt;&gt;"",D92&lt;&gt;"",D93&lt;&gt;"",D94&lt;&gt;"",D95&lt;&gt;""),IF(D88=0,0,D91/D88),"zadajte hodnoty"),0)</f>
        <v>0</v>
      </c>
      <c r="K7" s="63">
        <f>IF($H$5=5,1,0)</f>
        <v>0</v>
      </c>
    </row>
    <row r="8" spans="1:11" ht="17.25" customHeight="1" thickBot="1" x14ac:dyDescent="0.3">
      <c r="A8" s="58"/>
      <c r="B8" s="58"/>
      <c r="C8" s="58"/>
      <c r="D8" s="58"/>
      <c r="E8" s="60"/>
      <c r="G8" s="63" t="str">
        <f>IF($H$5=1,IF(AND(D45&lt;&gt;"",D46&lt;&gt;"",D47&lt;&gt;"",D48&lt;&gt;"",D49&lt;&gt;"",D50&lt;&gt;"",D51&lt;&gt;"",D52&lt;&gt;""),IF(D45=0,0,D47/D45),"zadajte hodnoty"),0)</f>
        <v>zadajte hodnoty</v>
      </c>
      <c r="H8" s="63">
        <f>IF($H$5=2,IF(AND(D57&lt;&gt;"",D58&lt;&gt;"",D59&lt;&gt;"",D60&lt;&gt;"",D61&lt;&gt;"",D62&lt;&gt;"",D63&lt;&gt;"",D64&lt;&gt;""),IF(D57=0,0,D59/D57),"zadajte hodnoty"),0)</f>
        <v>0</v>
      </c>
      <c r="I8" s="63">
        <f>IF($H$5=3,IF(AND(D71&lt;&gt;"",D72&lt;&gt;"",D73&lt;&gt;"",D74&lt;&gt;"",D75&lt;&gt;"",D76&lt;&gt;"",D77&lt;&gt;"",D78&lt;&gt;""),IF(D71=0,0,D73/D71),"zadajte hodnoty"),0)</f>
        <v>0</v>
      </c>
      <c r="J8" s="63">
        <f>IF($H$5=4,IF(AND(D88&lt;&gt;"",D89&lt;&gt;"",D90&lt;&gt;"",D91&lt;&gt;"",D92&lt;&gt;"",D93&lt;&gt;"",D94&lt;&gt;"",D95&lt;&gt;""),IF(D88=0,0,D90/D88),"zadajte hodnoty"),0)</f>
        <v>0</v>
      </c>
      <c r="K8" s="63">
        <f>IF($H$5=5,1,0)</f>
        <v>0</v>
      </c>
    </row>
    <row r="9" spans="1:11" ht="19.5" customHeight="1" x14ac:dyDescent="0.25">
      <c r="A9" s="120" t="s">
        <v>138</v>
      </c>
      <c r="B9" s="121"/>
      <c r="C9" s="121"/>
      <c r="D9" s="121"/>
      <c r="E9" s="122"/>
      <c r="G9" s="63" t="str">
        <f>IF($H$5=1,IF(AND(D45&lt;&gt;"",D46&lt;&gt;"",D47&lt;&gt;"",D48&lt;&gt;"",D49&lt;&gt;"",D50&lt;&gt;"",D51&lt;&gt;"",D52&lt;&gt;""),IF(D45=0,0,(D52+D50)/D45),"zadajte hodnoty"),0)</f>
        <v>zadajte hodnoty</v>
      </c>
      <c r="H9" s="63">
        <f>IF($H$5=2,IF(AND(D57&lt;&gt;"",D58&lt;&gt;"",D59&lt;&gt;"",D60&lt;&gt;"",D61&lt;&gt;"",D62&lt;&gt;"",D63&lt;&gt;"",D64&lt;&gt;""),IF(D57=0,0,(D64+D62)/D57),"zadajte hodnoty"),0)</f>
        <v>0</v>
      </c>
      <c r="I9" s="63">
        <f>IF($H$5=3,IF(AND(D71&lt;&gt;"",D72&lt;&gt;"",D73&lt;&gt;"",D74&lt;&gt;"",D75&lt;&gt;"",D76&lt;&gt;"",D77&lt;&gt;"",D78&lt;&gt;""),IF(D71=0,0,(D78+D76)/D71),"zadajte hodnoty"),0)</f>
        <v>0</v>
      </c>
      <c r="J9" s="63">
        <f>IF($H$5=4,IF(AND(D88&lt;&gt;"",D89&lt;&gt;"",D90&lt;&gt;"",D91&lt;&gt;"",D92&lt;&gt;"",D93&lt;&gt;"",D94&lt;&gt;"",D95&lt;&gt;""),IF(D88=0,0,(D95+D93)/D88),"zadajte hodnoty"),0)</f>
        <v>0</v>
      </c>
      <c r="K9" s="63">
        <f>IF($H$5=5,1,0)</f>
        <v>0</v>
      </c>
    </row>
    <row r="10" spans="1:11" ht="19.5" customHeight="1" x14ac:dyDescent="0.25">
      <c r="A10" s="123"/>
      <c r="B10" s="96"/>
      <c r="C10" s="96"/>
      <c r="D10" s="96"/>
      <c r="E10" s="124"/>
      <c r="G10" s="63" t="str">
        <f>IF($H$5=1,IF(AND(D45&lt;&gt;"",D46&lt;&gt;"",D47&lt;&gt;"",D48&lt;&gt;"",D49&lt;&gt;"",D50&lt;&gt;"",D51&lt;&gt;"",D52&lt;&gt;""),IF(D45=0,0,IF(D46=0,4,D51/D46)),"zadajte hodnoty"),0)</f>
        <v>zadajte hodnoty</v>
      </c>
      <c r="H10" s="63">
        <f>IF($H$5=2,IF(AND(D57&lt;&gt;"",D58&lt;&gt;"",D59&lt;&gt;"",D60&lt;&gt;"",D61&lt;&gt;"",D62&lt;&gt;"",D63&lt;&gt;"",D64&lt;&gt;""),IF(D57=0,0,IF(D58=0,4,D63/D58)),"zadajte hodnoty"),0)</f>
        <v>0</v>
      </c>
      <c r="I10" s="63">
        <f>IF($H$5=3,IF(AND(D71&lt;&gt;"",D72&lt;&gt;"",D73&lt;&gt;"",D74&lt;&gt;"",D75&lt;&gt;"",D76&lt;&gt;"",D77&lt;&gt;"",D78&lt;&gt;""),IF(D71=0,0,IF(D72=0,4,D77/D72)),"zadajte hodnoty"),0)</f>
        <v>0</v>
      </c>
      <c r="J10" s="63">
        <f>IF($H$5=4,IF(AND(D88&lt;&gt;"",D89&lt;&gt;"",D90&lt;&gt;"",D91&lt;&gt;"",D92&lt;&gt;"",D93&lt;&gt;"",D94&lt;&gt;"",D95&lt;&gt;""),IF(D88=0,0,IF(D89=0,4,D94/D89)),"zadajte hodnoty"),0)</f>
        <v>0</v>
      </c>
      <c r="K10" s="63">
        <f>IF($H$5=5,1,0)</f>
        <v>0</v>
      </c>
    </row>
    <row r="11" spans="1:11" ht="19.5" customHeight="1" x14ac:dyDescent="0.25">
      <c r="A11" s="123"/>
      <c r="B11" s="96"/>
      <c r="C11" s="96"/>
      <c r="D11" s="96"/>
      <c r="E11" s="124"/>
      <c r="G11" s="63" t="str">
        <f>IF($H$5=1,IF(AND(D45&lt;&gt;"",D46&lt;&gt;"",D47&lt;&gt;"",D48&lt;&gt;"",D49&lt;&gt;"",D50&lt;&gt;"",D51&lt;&gt;"",D52&lt;&gt;""),IF(D45=0,0,D49/D45),"zadajte hodnoty"),0)</f>
        <v>zadajte hodnoty</v>
      </c>
      <c r="H11" s="63">
        <f>IF($H$5=2,IF(AND(D57&lt;&gt;"",D58&lt;&gt;"",D59&lt;&gt;"",D60&lt;&gt;"",D61&lt;&gt;"",D62&lt;&gt;"",D63&lt;&gt;"",D64&lt;&gt;""),IF(D57=0,0,D61/D57),"zadajte hodnoty"),0)</f>
        <v>0</v>
      </c>
      <c r="I11" s="63">
        <f>IF($H$5=3,IF(AND(D71&lt;&gt;"",D72&lt;&gt;"",D73&lt;&gt;"",D74&lt;&gt;"",D75&lt;&gt;"",D76&lt;&gt;"",D77&lt;&gt;"",D78&lt;&gt;""),IF(D71=0,0,D75/D71),"zadajte hodnoty"),0)</f>
        <v>0</v>
      </c>
      <c r="J11" s="63">
        <f>IF($H$5=4,IF(AND(D88&lt;&gt;"",D89&lt;&gt;"",D90&lt;&gt;"",D91&lt;&gt;"",D92&lt;&gt;"",D93&lt;&gt;"",D94&lt;&gt;"",D95&lt;&gt;""),IF(D88=0,0,D92/D88),"zadajte hodnoty"),0)</f>
        <v>0</v>
      </c>
      <c r="K11" s="63">
        <f>IF($H$5=5,1,0)</f>
        <v>0</v>
      </c>
    </row>
    <row r="12" spans="1:11" ht="19.5" customHeight="1" x14ac:dyDescent="0.25">
      <c r="A12" s="123"/>
      <c r="B12" s="96"/>
      <c r="C12" s="96"/>
      <c r="D12" s="96"/>
      <c r="E12" s="124"/>
    </row>
    <row r="13" spans="1:11" ht="19.5" customHeight="1" x14ac:dyDescent="0.25">
      <c r="A13" s="123"/>
      <c r="B13" s="96"/>
      <c r="C13" s="96"/>
      <c r="D13" s="96"/>
      <c r="E13" s="124"/>
      <c r="G13" s="56" t="s">
        <v>49</v>
      </c>
    </row>
    <row r="14" spans="1:11" ht="19.5" customHeight="1" x14ac:dyDescent="0.25">
      <c r="A14" s="123"/>
      <c r="B14" s="96"/>
      <c r="C14" s="96"/>
      <c r="D14" s="96"/>
      <c r="E14" s="124"/>
      <c r="G14" s="56" t="s">
        <v>52</v>
      </c>
    </row>
    <row r="15" spans="1:11" ht="19.5" customHeight="1" x14ac:dyDescent="0.25">
      <c r="A15" s="123"/>
      <c r="B15" s="96"/>
      <c r="C15" s="96"/>
      <c r="D15" s="96"/>
      <c r="E15" s="124"/>
      <c r="G15" s="56" t="s">
        <v>54</v>
      </c>
    </row>
    <row r="16" spans="1:11" ht="19.5" customHeight="1" thickBot="1" x14ac:dyDescent="0.3">
      <c r="A16" s="125"/>
      <c r="B16" s="126"/>
      <c r="C16" s="126"/>
      <c r="D16" s="126"/>
      <c r="E16" s="127"/>
    </row>
    <row r="17" spans="1:5" ht="12" customHeight="1" x14ac:dyDescent="0.25">
      <c r="A17" s="61"/>
      <c r="B17" s="61"/>
      <c r="C17" s="61"/>
      <c r="D17" s="61"/>
      <c r="E17" s="61"/>
    </row>
    <row r="18" spans="1:5" ht="99.75" customHeight="1" x14ac:dyDescent="0.25">
      <c r="A18" s="102" t="s">
        <v>152</v>
      </c>
      <c r="B18" s="102"/>
      <c r="C18" s="102"/>
      <c r="D18" s="102"/>
      <c r="E18" s="102"/>
    </row>
    <row r="19" spans="1:5" ht="14.25" customHeight="1" x14ac:dyDescent="0.25">
      <c r="A19" s="34"/>
      <c r="B19" s="35"/>
      <c r="C19" s="35"/>
      <c r="D19" s="35"/>
      <c r="E19" s="35"/>
    </row>
    <row r="20" spans="1:5" ht="19.5" customHeight="1" x14ac:dyDescent="0.25">
      <c r="A20" s="128" t="s">
        <v>38</v>
      </c>
      <c r="B20" s="128"/>
      <c r="C20" s="128"/>
      <c r="D20" s="62" t="s">
        <v>3</v>
      </c>
      <c r="E20" s="3" t="str">
        <f>CONCATENATE("Hodnoty z výkazov roku ",E7)</f>
        <v xml:space="preserve">Hodnoty z výkazov roku </v>
      </c>
    </row>
    <row r="21" spans="1:5" ht="19.5" customHeight="1" x14ac:dyDescent="0.35">
      <c r="A21" s="129" t="s">
        <v>39</v>
      </c>
      <c r="B21" s="129"/>
      <c r="C21" s="129"/>
      <c r="D21" s="6" t="s">
        <v>40</v>
      </c>
      <c r="E21" s="50" t="str">
        <f>IF($I$5=1,"",HLOOKUP($H$5,$G$6:$K$11,2,FALSE))</f>
        <v/>
      </c>
    </row>
    <row r="22" spans="1:5" ht="15.6" x14ac:dyDescent="0.35">
      <c r="A22" s="129" t="s">
        <v>41</v>
      </c>
      <c r="B22" s="129"/>
      <c r="C22" s="129"/>
      <c r="D22" s="6" t="s">
        <v>42</v>
      </c>
      <c r="E22" s="50" t="str">
        <f>IF($I$5=1,"",HLOOKUP($H$5,$G$6:$K$11,3,FALSE))</f>
        <v/>
      </c>
    </row>
    <row r="23" spans="1:5" ht="18.75" customHeight="1" x14ac:dyDescent="0.35">
      <c r="A23" s="129" t="s">
        <v>43</v>
      </c>
      <c r="B23" s="129"/>
      <c r="C23" s="129"/>
      <c r="D23" s="6" t="s">
        <v>44</v>
      </c>
      <c r="E23" s="50" t="str">
        <f>IF($I$5=1,"",HLOOKUP($H$5,$G$6:$K$11,4,FALSE))</f>
        <v/>
      </c>
    </row>
    <row r="24" spans="1:5" ht="15.6" x14ac:dyDescent="0.35">
      <c r="A24" s="130" t="s">
        <v>45</v>
      </c>
      <c r="B24" s="130"/>
      <c r="C24" s="130"/>
      <c r="D24" s="6" t="s">
        <v>46</v>
      </c>
      <c r="E24" s="50" t="str">
        <f>IF($I$5=1,"",HLOOKUP($H$5,$G$6:$K$11,5,FALSE))</f>
        <v/>
      </c>
    </row>
    <row r="25" spans="1:5" ht="15.6" x14ac:dyDescent="0.35">
      <c r="A25" s="130" t="s">
        <v>47</v>
      </c>
      <c r="B25" s="130"/>
      <c r="C25" s="130"/>
      <c r="D25" s="6" t="s">
        <v>48</v>
      </c>
      <c r="E25" s="50" t="str">
        <f>IF($I$5=1,"",HLOOKUP($H$5,$G$6:$K$11,6,FALSE))</f>
        <v/>
      </c>
    </row>
    <row r="26" spans="1:5" ht="21" customHeight="1" x14ac:dyDescent="0.35">
      <c r="A26" s="114" t="s">
        <v>49</v>
      </c>
      <c r="B26" s="114"/>
      <c r="C26" s="114"/>
      <c r="D26" s="6" t="s">
        <v>50</v>
      </c>
      <c r="E26" s="50" t="str">
        <f>IF($I$5=2,1.2*E21+1.4*E22+3.3*E23+0.6*E24+1*E25,"")</f>
        <v/>
      </c>
    </row>
    <row r="27" spans="1:5" ht="15" customHeight="1" x14ac:dyDescent="0.25">
      <c r="A27" s="76" t="s">
        <v>51</v>
      </c>
      <c r="B27" s="76"/>
      <c r="C27" s="76"/>
      <c r="D27" s="23"/>
      <c r="E27" s="50" t="str">
        <f>IF($I$5=2,IF(E26&gt;2.99,A36,IF(E26&lt;1.81,A38,A37)),"")</f>
        <v/>
      </c>
    </row>
    <row r="28" spans="1:5" ht="15.6" x14ac:dyDescent="0.35">
      <c r="A28" s="114" t="s">
        <v>52</v>
      </c>
      <c r="B28" s="114"/>
      <c r="C28" s="114"/>
      <c r="D28" s="6" t="s">
        <v>53</v>
      </c>
      <c r="E28" s="50" t="str">
        <f>IF($I$5=3,0.717*E21+0.847*E22+3.107*E23+0.42*E24+0.998*E25,"")</f>
        <v/>
      </c>
    </row>
    <row r="29" spans="1:5" x14ac:dyDescent="0.25">
      <c r="A29" s="76" t="s">
        <v>51</v>
      </c>
      <c r="B29" s="76"/>
      <c r="C29" s="76"/>
      <c r="D29" s="23"/>
      <c r="E29" s="50" t="str">
        <f>IF($I$5=3,IF(E28&gt;2.9,A36,IF(E28&lt;1.2,A38,A37)),"")</f>
        <v/>
      </c>
    </row>
    <row r="30" spans="1:5" ht="15.6" x14ac:dyDescent="0.35">
      <c r="A30" s="114" t="s">
        <v>54</v>
      </c>
      <c r="B30" s="114"/>
      <c r="C30" s="114"/>
      <c r="D30" s="6" t="s">
        <v>55</v>
      </c>
      <c r="E30" s="50" t="str">
        <f>IF($I$5=4,6.56*E21+3.26*E22+6.72*E23+1.05*E24,"")</f>
        <v/>
      </c>
    </row>
    <row r="31" spans="1:5" x14ac:dyDescent="0.25">
      <c r="A31" s="76" t="s">
        <v>51</v>
      </c>
      <c r="B31" s="76"/>
      <c r="C31" s="76"/>
      <c r="D31" s="23"/>
      <c r="E31" s="50" t="str">
        <f>IF($I$5=4,IF(E30&gt;2.6,A36,IF(E30&lt;1.1,A38,A37)),"")</f>
        <v/>
      </c>
    </row>
    <row r="32" spans="1:5" x14ac:dyDescent="0.25">
      <c r="A32" s="115" t="s">
        <v>132</v>
      </c>
      <c r="B32" s="115"/>
      <c r="C32" s="115"/>
      <c r="D32" s="115"/>
      <c r="E32" s="115"/>
    </row>
    <row r="33" spans="1:5" x14ac:dyDescent="0.25">
      <c r="A33" s="36"/>
      <c r="B33" s="36"/>
      <c r="C33" s="36"/>
      <c r="D33" s="36"/>
      <c r="E33" s="30"/>
    </row>
    <row r="34" spans="1:5" x14ac:dyDescent="0.25">
      <c r="A34" s="36"/>
      <c r="B34" s="36"/>
      <c r="C34" s="36"/>
      <c r="D34" s="36"/>
      <c r="E34" s="30"/>
    </row>
    <row r="35" spans="1:5" x14ac:dyDescent="0.25">
      <c r="A35" s="88" t="s">
        <v>51</v>
      </c>
      <c r="B35" s="88"/>
      <c r="C35" s="24" t="s">
        <v>56</v>
      </c>
      <c r="D35" s="24" t="s">
        <v>57</v>
      </c>
      <c r="E35" s="24" t="s">
        <v>58</v>
      </c>
    </row>
    <row r="36" spans="1:5" x14ac:dyDescent="0.25">
      <c r="A36" s="83" t="s">
        <v>59</v>
      </c>
      <c r="B36" s="83"/>
      <c r="C36" s="25" t="s">
        <v>60</v>
      </c>
      <c r="D36" s="25" t="s">
        <v>61</v>
      </c>
      <c r="E36" s="25" t="s">
        <v>62</v>
      </c>
    </row>
    <row r="37" spans="1:5" x14ac:dyDescent="0.25">
      <c r="A37" s="86" t="s">
        <v>63</v>
      </c>
      <c r="B37" s="86"/>
      <c r="C37" s="25" t="s">
        <v>64</v>
      </c>
      <c r="D37" s="25" t="s">
        <v>65</v>
      </c>
      <c r="E37" s="25" t="s">
        <v>66</v>
      </c>
    </row>
    <row r="38" spans="1:5" x14ac:dyDescent="0.25">
      <c r="A38" s="87" t="s">
        <v>67</v>
      </c>
      <c r="B38" s="87"/>
      <c r="C38" s="25" t="s">
        <v>68</v>
      </c>
      <c r="D38" s="25" t="s">
        <v>69</v>
      </c>
      <c r="E38" s="25" t="s">
        <v>70</v>
      </c>
    </row>
    <row r="39" spans="1:5" ht="19.5" customHeight="1" x14ac:dyDescent="0.25">
      <c r="A39" s="30"/>
      <c r="B39" s="30"/>
      <c r="C39" s="30"/>
      <c r="D39" s="30"/>
      <c r="E39" s="30"/>
    </row>
    <row r="40" spans="1:5" x14ac:dyDescent="0.25">
      <c r="A40" s="77" t="s">
        <v>19</v>
      </c>
      <c r="B40" s="77"/>
      <c r="C40" s="77"/>
      <c r="D40" s="77"/>
      <c r="E40" s="77"/>
    </row>
    <row r="41" spans="1:5" x14ac:dyDescent="0.25">
      <c r="A41" s="37"/>
      <c r="B41" s="37"/>
      <c r="C41" s="37"/>
      <c r="D41" s="37"/>
      <c r="E41" s="37"/>
    </row>
    <row r="42" spans="1:5" x14ac:dyDescent="0.25">
      <c r="A42" s="38" t="s">
        <v>71</v>
      </c>
      <c r="B42" s="30"/>
      <c r="C42" s="30"/>
      <c r="D42" s="30"/>
      <c r="E42" s="30"/>
    </row>
    <row r="43" spans="1:5" x14ac:dyDescent="0.25">
      <c r="A43" s="26"/>
    </row>
    <row r="44" spans="1:5" ht="33" customHeight="1" x14ac:dyDescent="0.25">
      <c r="A44" s="57" t="s">
        <v>23</v>
      </c>
      <c r="B44" s="108" t="s">
        <v>115</v>
      </c>
      <c r="C44" s="113"/>
      <c r="D44" s="110" t="str">
        <f>CONCATENATE("Hodnoty z príslušných výkazov roku ",E7)</f>
        <v xml:space="preserve">Hodnoty z príslušných výkazov roku </v>
      </c>
      <c r="E44" s="111"/>
    </row>
    <row r="45" spans="1:5" x14ac:dyDescent="0.25">
      <c r="A45" s="27" t="s">
        <v>24</v>
      </c>
      <c r="B45" s="76" t="s">
        <v>114</v>
      </c>
      <c r="C45" s="76"/>
      <c r="D45" s="106"/>
      <c r="E45" s="106"/>
    </row>
    <row r="46" spans="1:5" x14ac:dyDescent="0.25">
      <c r="A46" s="27" t="s">
        <v>25</v>
      </c>
      <c r="B46" s="76" t="s">
        <v>113</v>
      </c>
      <c r="C46" s="76"/>
      <c r="D46" s="106"/>
      <c r="E46" s="106"/>
    </row>
    <row r="47" spans="1:5" x14ac:dyDescent="0.25">
      <c r="A47" s="27" t="s">
        <v>72</v>
      </c>
      <c r="B47" s="76" t="s">
        <v>112</v>
      </c>
      <c r="C47" s="76"/>
      <c r="D47" s="106"/>
      <c r="E47" s="106"/>
    </row>
    <row r="48" spans="1:5" x14ac:dyDescent="0.25">
      <c r="A48" s="27" t="s">
        <v>73</v>
      </c>
      <c r="B48" s="76" t="s">
        <v>111</v>
      </c>
      <c r="C48" s="76"/>
      <c r="D48" s="106"/>
      <c r="E48" s="106"/>
    </row>
    <row r="49" spans="1:5" x14ac:dyDescent="0.25">
      <c r="A49" s="27" t="s">
        <v>74</v>
      </c>
      <c r="B49" s="76" t="s">
        <v>110</v>
      </c>
      <c r="C49" s="76"/>
      <c r="D49" s="106"/>
      <c r="E49" s="106"/>
    </row>
    <row r="50" spans="1:5" x14ac:dyDescent="0.25">
      <c r="A50" s="27" t="s">
        <v>75</v>
      </c>
      <c r="B50" s="76" t="s">
        <v>109</v>
      </c>
      <c r="C50" s="76"/>
      <c r="D50" s="106"/>
      <c r="E50" s="106"/>
    </row>
    <row r="51" spans="1:5" x14ac:dyDescent="0.25">
      <c r="A51" s="27" t="s">
        <v>76</v>
      </c>
      <c r="B51" s="76" t="s">
        <v>108</v>
      </c>
      <c r="C51" s="76"/>
      <c r="D51" s="106"/>
      <c r="E51" s="106"/>
    </row>
    <row r="52" spans="1:5" x14ac:dyDescent="0.25">
      <c r="A52" s="27" t="s">
        <v>77</v>
      </c>
      <c r="B52" s="76" t="s">
        <v>107</v>
      </c>
      <c r="C52" s="76"/>
      <c r="D52" s="106"/>
      <c r="E52" s="106"/>
    </row>
    <row r="53" spans="1:5" x14ac:dyDescent="0.25">
      <c r="A53" s="28"/>
      <c r="B53" s="28"/>
      <c r="C53" s="28"/>
      <c r="D53" s="29"/>
      <c r="E53" s="29"/>
    </row>
    <row r="54" spans="1:5" x14ac:dyDescent="0.25">
      <c r="A54" s="38" t="s">
        <v>78</v>
      </c>
      <c r="B54" s="30"/>
      <c r="C54" s="30"/>
      <c r="D54" s="30"/>
      <c r="E54" s="30"/>
    </row>
    <row r="55" spans="1:5" x14ac:dyDescent="0.25">
      <c r="A55" s="26"/>
    </row>
    <row r="56" spans="1:5" ht="34.5" customHeight="1" x14ac:dyDescent="0.25">
      <c r="A56" s="57" t="s">
        <v>23</v>
      </c>
      <c r="B56" s="108" t="s">
        <v>115</v>
      </c>
      <c r="C56" s="113"/>
      <c r="D56" s="110" t="str">
        <f>CONCATENATE("Hodnoty z príslušných výkazov roku ",E7)</f>
        <v xml:space="preserve">Hodnoty z príslušných výkazov roku </v>
      </c>
      <c r="E56" s="111"/>
    </row>
    <row r="57" spans="1:5" x14ac:dyDescent="0.25">
      <c r="A57" s="27" t="s">
        <v>24</v>
      </c>
      <c r="B57" s="76" t="s">
        <v>114</v>
      </c>
      <c r="C57" s="76"/>
      <c r="D57" s="106"/>
      <c r="E57" s="106"/>
    </row>
    <row r="58" spans="1:5" x14ac:dyDescent="0.25">
      <c r="A58" s="27" t="s">
        <v>25</v>
      </c>
      <c r="B58" s="76" t="s">
        <v>122</v>
      </c>
      <c r="C58" s="76"/>
      <c r="D58" s="106"/>
      <c r="E58" s="106"/>
    </row>
    <row r="59" spans="1:5" x14ac:dyDescent="0.25">
      <c r="A59" s="27" t="s">
        <v>72</v>
      </c>
      <c r="B59" s="76" t="s">
        <v>121</v>
      </c>
      <c r="C59" s="76"/>
      <c r="D59" s="106"/>
      <c r="E59" s="106"/>
    </row>
    <row r="60" spans="1:5" x14ac:dyDescent="0.25">
      <c r="A60" s="27" t="s">
        <v>73</v>
      </c>
      <c r="B60" s="76" t="s">
        <v>120</v>
      </c>
      <c r="C60" s="76"/>
      <c r="D60" s="106"/>
      <c r="E60" s="106"/>
    </row>
    <row r="61" spans="1:5" x14ac:dyDescent="0.25">
      <c r="A61" s="27" t="s">
        <v>74</v>
      </c>
      <c r="B61" s="76" t="s">
        <v>119</v>
      </c>
      <c r="C61" s="76"/>
      <c r="D61" s="106"/>
      <c r="E61" s="106"/>
    </row>
    <row r="62" spans="1:5" x14ac:dyDescent="0.25">
      <c r="A62" s="27" t="s">
        <v>75</v>
      </c>
      <c r="B62" s="76" t="s">
        <v>118</v>
      </c>
      <c r="C62" s="76"/>
      <c r="D62" s="106"/>
      <c r="E62" s="106"/>
    </row>
    <row r="63" spans="1:5" x14ac:dyDescent="0.25">
      <c r="A63" s="27" t="s">
        <v>76</v>
      </c>
      <c r="B63" s="76" t="s">
        <v>117</v>
      </c>
      <c r="C63" s="76"/>
      <c r="D63" s="106"/>
      <c r="E63" s="106"/>
    </row>
    <row r="64" spans="1:5" x14ac:dyDescent="0.25">
      <c r="A64" s="27" t="s">
        <v>77</v>
      </c>
      <c r="B64" s="76" t="s">
        <v>131</v>
      </c>
      <c r="C64" s="76"/>
      <c r="D64" s="106"/>
      <c r="E64" s="106"/>
    </row>
    <row r="65" spans="1:5" x14ac:dyDescent="0.25">
      <c r="A65" s="28"/>
      <c r="B65" s="28"/>
      <c r="C65" s="28"/>
      <c r="D65" s="29"/>
      <c r="E65" s="29"/>
    </row>
    <row r="66" spans="1:5" x14ac:dyDescent="0.25">
      <c r="A66" s="77" t="s">
        <v>32</v>
      </c>
      <c r="B66" s="77"/>
      <c r="C66" s="77"/>
      <c r="D66" s="77"/>
      <c r="E66" s="77"/>
    </row>
    <row r="67" spans="1:5" x14ac:dyDescent="0.25">
      <c r="A67" s="28"/>
      <c r="B67" s="28"/>
      <c r="C67" s="28"/>
      <c r="D67" s="29"/>
      <c r="E67" s="29"/>
    </row>
    <row r="68" spans="1:5" x14ac:dyDescent="0.25">
      <c r="A68" s="38" t="s">
        <v>79</v>
      </c>
      <c r="B68" s="30"/>
      <c r="C68" s="30"/>
      <c r="D68" s="30"/>
      <c r="E68" s="30"/>
    </row>
    <row r="69" spans="1:5" x14ac:dyDescent="0.25">
      <c r="A69" s="26"/>
    </row>
    <row r="70" spans="1:5" ht="37.5" customHeight="1" x14ac:dyDescent="0.25">
      <c r="A70" s="57" t="s">
        <v>23</v>
      </c>
      <c r="B70" s="108" t="s">
        <v>116</v>
      </c>
      <c r="C70" s="109"/>
      <c r="D70" s="110" t="str">
        <f>CONCATENATE("Hodnoty z príslušných výkazov roku ",E7)</f>
        <v xml:space="preserve">Hodnoty z príslušných výkazov roku </v>
      </c>
      <c r="E70" s="111"/>
    </row>
    <row r="71" spans="1:5" x14ac:dyDescent="0.25">
      <c r="A71" s="27" t="s">
        <v>24</v>
      </c>
      <c r="B71" s="76" t="s">
        <v>123</v>
      </c>
      <c r="C71" s="76"/>
      <c r="D71" s="106"/>
      <c r="E71" s="106"/>
    </row>
    <row r="72" spans="1:5" x14ac:dyDescent="0.25">
      <c r="A72" s="27" t="s">
        <v>25</v>
      </c>
      <c r="B72" s="76" t="s">
        <v>126</v>
      </c>
      <c r="C72" s="76"/>
      <c r="D72" s="106"/>
      <c r="E72" s="106"/>
    </row>
    <row r="73" spans="1:5" x14ac:dyDescent="0.25">
      <c r="A73" s="27" t="s">
        <v>72</v>
      </c>
      <c r="B73" s="76" t="s">
        <v>125</v>
      </c>
      <c r="C73" s="76"/>
      <c r="D73" s="106"/>
      <c r="E73" s="106"/>
    </row>
    <row r="74" spans="1:5" x14ac:dyDescent="0.25">
      <c r="A74" s="27" t="s">
        <v>73</v>
      </c>
      <c r="B74" s="76" t="s">
        <v>124</v>
      </c>
      <c r="C74" s="76"/>
      <c r="D74" s="106"/>
      <c r="E74" s="106"/>
    </row>
    <row r="75" spans="1:5" x14ac:dyDescent="0.25">
      <c r="A75" s="27" t="s">
        <v>74</v>
      </c>
      <c r="B75" s="76" t="s">
        <v>127</v>
      </c>
      <c r="C75" s="76"/>
      <c r="D75" s="106"/>
      <c r="E75" s="106"/>
    </row>
    <row r="76" spans="1:5" x14ac:dyDescent="0.25">
      <c r="A76" s="27" t="s">
        <v>75</v>
      </c>
      <c r="B76" s="76" t="s">
        <v>128</v>
      </c>
      <c r="C76" s="76"/>
      <c r="D76" s="106"/>
      <c r="E76" s="106"/>
    </row>
    <row r="77" spans="1:5" x14ac:dyDescent="0.25">
      <c r="A77" s="27" t="s">
        <v>76</v>
      </c>
      <c r="B77" s="76" t="s">
        <v>129</v>
      </c>
      <c r="C77" s="76"/>
      <c r="D77" s="106"/>
      <c r="E77" s="106"/>
    </row>
    <row r="78" spans="1:5" x14ac:dyDescent="0.25">
      <c r="A78" s="27" t="s">
        <v>77</v>
      </c>
      <c r="B78" s="76" t="s">
        <v>130</v>
      </c>
      <c r="C78" s="76"/>
      <c r="D78" s="106"/>
      <c r="E78" s="106"/>
    </row>
    <row r="79" spans="1:5" x14ac:dyDescent="0.25">
      <c r="A79" s="28" t="s">
        <v>147</v>
      </c>
      <c r="B79" s="28"/>
      <c r="C79" s="28"/>
      <c r="D79" s="29"/>
      <c r="E79" s="29"/>
    </row>
    <row r="80" spans="1:5" x14ac:dyDescent="0.25">
      <c r="A80" s="28" t="s">
        <v>150</v>
      </c>
      <c r="B80" s="28"/>
      <c r="C80" s="28"/>
      <c r="D80" s="29"/>
      <c r="E80" s="29"/>
    </row>
    <row r="81" spans="1:5" x14ac:dyDescent="0.25">
      <c r="A81" s="28" t="s">
        <v>151</v>
      </c>
      <c r="B81" s="28"/>
      <c r="C81" s="28"/>
      <c r="D81" s="29"/>
      <c r="E81" s="29"/>
    </row>
    <row r="82" spans="1:5" x14ac:dyDescent="0.25">
      <c r="A82" s="28"/>
      <c r="B82" s="28"/>
      <c r="C82" s="28"/>
      <c r="D82" s="29"/>
      <c r="E82" s="29"/>
    </row>
    <row r="83" spans="1:5" x14ac:dyDescent="0.25">
      <c r="A83" s="77" t="s">
        <v>135</v>
      </c>
      <c r="B83" s="77"/>
      <c r="C83" s="77"/>
      <c r="D83" s="77"/>
      <c r="E83" s="77"/>
    </row>
    <row r="84" spans="1:5" x14ac:dyDescent="0.25">
      <c r="A84" s="28"/>
      <c r="B84" s="28"/>
      <c r="C84" s="28"/>
      <c r="D84" s="29"/>
      <c r="E84" s="29"/>
    </row>
    <row r="85" spans="1:5" x14ac:dyDescent="0.25">
      <c r="A85" s="38" t="s">
        <v>136</v>
      </c>
      <c r="B85" s="30"/>
      <c r="C85" s="30"/>
      <c r="D85" s="30"/>
      <c r="E85" s="30"/>
    </row>
    <row r="86" spans="1:5" x14ac:dyDescent="0.25">
      <c r="A86" s="26"/>
    </row>
    <row r="87" spans="1:5" ht="54.75" customHeight="1" x14ac:dyDescent="0.25">
      <c r="A87" s="57" t="s">
        <v>23</v>
      </c>
      <c r="B87" s="108" t="s">
        <v>139</v>
      </c>
      <c r="C87" s="109"/>
      <c r="D87" s="110" t="str">
        <f>CONCATENATE("Hodnoty z príslušných výkazov roku ",E7)</f>
        <v xml:space="preserve">Hodnoty z príslušných výkazov roku </v>
      </c>
      <c r="E87" s="111"/>
    </row>
    <row r="88" spans="1:5" x14ac:dyDescent="0.25">
      <c r="A88" s="27" t="s">
        <v>24</v>
      </c>
      <c r="B88" s="76" t="s">
        <v>140</v>
      </c>
      <c r="C88" s="76"/>
      <c r="D88" s="106"/>
      <c r="E88" s="106"/>
    </row>
    <row r="89" spans="1:5" x14ac:dyDescent="0.25">
      <c r="A89" s="27" t="s">
        <v>25</v>
      </c>
      <c r="B89" s="76" t="s">
        <v>141</v>
      </c>
      <c r="C89" s="76"/>
      <c r="D89" s="106"/>
      <c r="E89" s="106"/>
    </row>
    <row r="90" spans="1:5" x14ac:dyDescent="0.25">
      <c r="A90" s="27" t="s">
        <v>72</v>
      </c>
      <c r="B90" s="76" t="s">
        <v>143</v>
      </c>
      <c r="C90" s="76"/>
      <c r="D90" s="106"/>
      <c r="E90" s="106"/>
    </row>
    <row r="91" spans="1:5" x14ac:dyDescent="0.25">
      <c r="A91" s="27" t="s">
        <v>73</v>
      </c>
      <c r="B91" s="107" t="s">
        <v>145</v>
      </c>
      <c r="C91" s="107"/>
      <c r="D91" s="106"/>
      <c r="E91" s="106"/>
    </row>
    <row r="92" spans="1:5" x14ac:dyDescent="0.25">
      <c r="A92" s="27" t="s">
        <v>74</v>
      </c>
      <c r="B92" s="76" t="s">
        <v>142</v>
      </c>
      <c r="C92" s="76"/>
      <c r="D92" s="106"/>
      <c r="E92" s="106"/>
    </row>
    <row r="93" spans="1:5" x14ac:dyDescent="0.25">
      <c r="A93" s="27" t="s">
        <v>75</v>
      </c>
      <c r="B93" s="76" t="s">
        <v>128</v>
      </c>
      <c r="C93" s="76"/>
      <c r="D93" s="106"/>
      <c r="E93" s="106"/>
    </row>
    <row r="94" spans="1:5" x14ac:dyDescent="0.25">
      <c r="A94" s="27" t="s">
        <v>76</v>
      </c>
      <c r="B94" s="76" t="s">
        <v>148</v>
      </c>
      <c r="C94" s="76"/>
      <c r="D94" s="106"/>
      <c r="E94" s="106"/>
    </row>
    <row r="95" spans="1:5" x14ac:dyDescent="0.25">
      <c r="A95" s="27" t="s">
        <v>77</v>
      </c>
      <c r="B95" s="76" t="s">
        <v>144</v>
      </c>
      <c r="C95" s="76"/>
      <c r="D95" s="106"/>
      <c r="E95" s="106"/>
    </row>
    <row r="96" spans="1:5" x14ac:dyDescent="0.25">
      <c r="A96" s="28" t="s">
        <v>147</v>
      </c>
      <c r="B96" s="28"/>
      <c r="C96" s="28"/>
      <c r="D96" s="29"/>
      <c r="E96" s="29"/>
    </row>
    <row r="97" spans="1:5" x14ac:dyDescent="0.25">
      <c r="A97" s="28" t="s">
        <v>146</v>
      </c>
      <c r="B97" s="28"/>
      <c r="C97" s="28"/>
      <c r="D97" s="29"/>
      <c r="E97" s="29"/>
    </row>
    <row r="98" spans="1:5" x14ac:dyDescent="0.25">
      <c r="A98" s="28"/>
      <c r="B98" s="28"/>
      <c r="C98" s="28"/>
      <c r="D98" s="29"/>
      <c r="E98" s="29"/>
    </row>
    <row r="99" spans="1:5" x14ac:dyDescent="0.25">
      <c r="A99" s="30"/>
      <c r="B99" s="30"/>
      <c r="C99" s="30"/>
      <c r="D99" s="30"/>
      <c r="E99" s="30"/>
    </row>
    <row r="100" spans="1:5" x14ac:dyDescent="0.25">
      <c r="A100" s="77" t="s">
        <v>137</v>
      </c>
      <c r="B100" s="77"/>
      <c r="C100" s="77"/>
      <c r="D100" s="77"/>
      <c r="E100" s="77"/>
    </row>
    <row r="101" spans="1:5" x14ac:dyDescent="0.25">
      <c r="A101" s="28"/>
      <c r="B101" s="28"/>
      <c r="C101" s="28"/>
      <c r="D101" s="29"/>
      <c r="E101" s="29"/>
    </row>
    <row r="102" spans="1:5" x14ac:dyDescent="0.25">
      <c r="A102" s="26"/>
    </row>
    <row r="103" spans="1:5" ht="180.75" customHeight="1" x14ac:dyDescent="0.25">
      <c r="A103" s="103" t="s">
        <v>149</v>
      </c>
      <c r="B103" s="104"/>
      <c r="C103" s="104"/>
      <c r="D103" s="104"/>
      <c r="E103" s="105"/>
    </row>
  </sheetData>
  <sheetProtection algorithmName="SHA-512" hashValue="r2Qb2EUoKRPZenfkiF/e5cEC/bSAcwHmYJvA70At6blIlhyJojkUcJLg7EFT+N6riHA05KzxqD76On2lO/ItNw==" saltValue="PEQaRIhDcao83VYrhAgADQ=="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160020</xdr:rowOff>
                  </from>
                  <to>
                    <xdr:col>4</xdr:col>
                    <xdr:colOff>1912620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30480</xdr:rowOff>
                  </from>
                  <to>
                    <xdr:col>5</xdr:col>
                    <xdr:colOff>7620</xdr:colOff>
                    <xdr:row>55</xdr:row>
                    <xdr:rowOff>68580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30480</xdr:rowOff>
                  </from>
                  <to>
                    <xdr:col>5</xdr:col>
                    <xdr:colOff>0</xdr:colOff>
                    <xdr:row>69</xdr:row>
                    <xdr:rowOff>83820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30480</xdr:colOff>
                    <xdr:row>32</xdr:row>
                    <xdr:rowOff>30480</xdr:rowOff>
                  </from>
                  <to>
                    <xdr:col>4</xdr:col>
                    <xdr:colOff>1798320</xdr:colOff>
                    <xdr:row>33</xdr:row>
                    <xdr:rowOff>144780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30480</xdr:rowOff>
                  </from>
                  <to>
                    <xdr:col>5</xdr:col>
                    <xdr:colOff>0</xdr:colOff>
                    <xdr:row>86</xdr:row>
                    <xdr:rowOff>68580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30480</xdr:rowOff>
                  </from>
                  <to>
                    <xdr:col>4</xdr:col>
                    <xdr:colOff>1912620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Správca</cp:lastModifiedBy>
  <cp:lastPrinted>2018-04-23T10:42:10Z</cp:lastPrinted>
  <dcterms:created xsi:type="dcterms:W3CDTF">2018-03-08T11:24:00Z</dcterms:created>
  <dcterms:modified xsi:type="dcterms:W3CDTF">2023-02-01T13:31:18Z</dcterms:modified>
</cp:coreProperties>
</file>