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uzma\Desktop\Príručka_pre_prijímateľa_CLLD\Príručka\"/>
    </mc:Choice>
  </mc:AlternateContent>
  <workbookProtection workbookAlgorithmName="SHA-512" workbookHashValue="Q49CI5MjVvL3FZLqOGH5/oADwznBug2rFbY8mYgdrBmekIps3nv6Z3r0X7H78rL/TfHLuoB8yRYK3mC+B6Tn/g==" workbookSaltValue="MaP7QWmNZP9J2Y6Vc14fzw==" workbookSpinCount="100000" lockStructure="1"/>
  <bookViews>
    <workbookView xWindow="0" yWindow="0" windowWidth="38400" windowHeight="17700" firstSheet="5" activeTab="5"/>
  </bookViews>
  <sheets>
    <sheet name="Hárok1" sheetId="16" state="hidden" r:id="rId1"/>
    <sheet name="rok 20XY-20XZ" sheetId="12" state="hidden" r:id="rId2"/>
    <sheet name="Intenzita pomoci" sheetId="2" state="hidden" r:id="rId3"/>
    <sheet name="Harmonogram" sheetId="13" state="hidden" r:id="rId4"/>
    <sheet name="Body" sheetId="14" state="hidden" r:id="rId5"/>
    <sheet name="Podiel_tržieb" sheetId="15" r:id="rId6"/>
    <sheet name="najmenej rozvinuté regióny" sheetId="17" state="hidden" r:id="rId7"/>
    <sheet name="Zoznam zmlúv" sheetId="18" state="hidden" r:id="rId8"/>
  </sheets>
  <definedNames>
    <definedName name="Bardejov">'najmenej rozvinuté regióny'!$S$733:$S$818</definedName>
    <definedName name="Gelnica">'najmenej rozvinuté regióny'!$S$604:$S$623</definedName>
    <definedName name="Kežmarok">'najmenej rozvinuté regióny'!$S$302:$S$342</definedName>
    <definedName name="Košice_okolie">'najmenej rozvinuté regióny'!$S$842:$S$955</definedName>
    <definedName name="Lučenec">'najmenej rozvinuté regióny'!$S$3:$S$59</definedName>
    <definedName name="Medzilaborce">'najmenej rozvinuté regióny'!$S$819:$S$841</definedName>
    <definedName name="_xlnm.Print_Titles" localSheetId="1">'rok 20XY-20XZ'!$15:$16</definedName>
    <definedName name="Poltár">'najmenej rozvinuté regióny'!$S$60:$S$81</definedName>
    <definedName name="Revúca">'najmenej rozvinuté regióny'!$S$82:$S$123</definedName>
    <definedName name="Rimavská_Sobota">'najmenej rozvinuté regióny'!$S$124:$S$230</definedName>
    <definedName name="Rožňava">'najmenej rozvinuté regióny'!$S$624:$S$685</definedName>
    <definedName name="Sabinov">'najmenej rozvinuté regióny'!$S$343:$S$385</definedName>
    <definedName name="sluzby">Podiel_tržieb!$N$41:$N$47</definedName>
    <definedName name="Sobrance">'najmenej rozvinuté regióny'!$S$686:$S$732</definedName>
    <definedName name="Svidník">'najmenej rozvinuté regióny'!$S$386:$S$453</definedName>
    <definedName name="Trebišov">'najmenej rozvinuté regióny'!$S$522:$S$603</definedName>
    <definedName name="Veľký_Krtíš">'najmenej rozvinuté regióny'!$S$231:$S$301</definedName>
    <definedName name="Vranov_nad_Topľou">'najmenej rozvinuté regióny'!$S$454:$S$521</definedName>
    <definedName name="vyroba">Podiel_tržieb!$N$49:$N$51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5" i="15" l="1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495" i="15"/>
  <c r="G496" i="15"/>
  <c r="G497" i="15"/>
  <c r="G498" i="15"/>
  <c r="G499" i="15"/>
  <c r="G500" i="15"/>
  <c r="G501" i="15"/>
  <c r="G502" i="15"/>
  <c r="G503" i="15"/>
  <c r="G504" i="15"/>
  <c r="G505" i="15"/>
  <c r="G506" i="15"/>
  <c r="G507" i="15"/>
  <c r="G508" i="15"/>
  <c r="G509" i="15"/>
  <c r="G510" i="15"/>
  <c r="G511" i="15"/>
  <c r="G512" i="15"/>
  <c r="G513" i="15"/>
  <c r="G514" i="15"/>
  <c r="G515" i="15"/>
  <c r="G516" i="15"/>
  <c r="G517" i="15"/>
  <c r="G518" i="15"/>
  <c r="G519" i="15"/>
  <c r="G520" i="15"/>
  <c r="G521" i="15"/>
  <c r="G522" i="15"/>
  <c r="G523" i="15"/>
  <c r="G524" i="15"/>
  <c r="G525" i="15"/>
  <c r="G526" i="15"/>
  <c r="G527" i="15"/>
  <c r="G528" i="15"/>
  <c r="G529" i="15"/>
  <c r="G530" i="15"/>
  <c r="G531" i="15"/>
  <c r="G532" i="15"/>
  <c r="G533" i="15"/>
  <c r="G534" i="15"/>
  <c r="G535" i="15"/>
  <c r="G536" i="15"/>
  <c r="G537" i="15"/>
  <c r="G538" i="15"/>
  <c r="G539" i="15"/>
  <c r="G540" i="15"/>
  <c r="G541" i="15"/>
  <c r="G542" i="15"/>
  <c r="G543" i="15"/>
  <c r="G544" i="15"/>
  <c r="G545" i="15"/>
  <c r="G546" i="15"/>
  <c r="G547" i="15"/>
  <c r="G548" i="15"/>
  <c r="G549" i="15"/>
  <c r="G550" i="15"/>
  <c r="G551" i="15"/>
  <c r="G552" i="15"/>
  <c r="G553" i="15"/>
  <c r="G554" i="15"/>
  <c r="G555" i="15"/>
  <c r="G556" i="15"/>
  <c r="G557" i="15"/>
  <c r="G558" i="15"/>
  <c r="G559" i="15"/>
  <c r="G560" i="15"/>
  <c r="G561" i="15"/>
  <c r="G562" i="15"/>
  <c r="G563" i="15"/>
  <c r="G564" i="15"/>
  <c r="G565" i="15"/>
  <c r="G566" i="15"/>
  <c r="G567" i="15"/>
  <c r="G568" i="15"/>
  <c r="G569" i="15"/>
  <c r="G570" i="15"/>
  <c r="G571" i="15"/>
  <c r="G572" i="15"/>
  <c r="G573" i="15"/>
  <c r="G574" i="15"/>
  <c r="G575" i="15"/>
  <c r="G576" i="15"/>
  <c r="G577" i="15"/>
  <c r="G578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606" i="15"/>
  <c r="G607" i="15"/>
  <c r="G608" i="15"/>
  <c r="G609" i="15"/>
  <c r="G610" i="15"/>
  <c r="G611" i="15"/>
  <c r="G612" i="15"/>
  <c r="G613" i="15"/>
  <c r="G614" i="15"/>
  <c r="G615" i="15"/>
  <c r="G616" i="15"/>
  <c r="G617" i="15"/>
  <c r="G618" i="15"/>
  <c r="G619" i="15"/>
  <c r="G620" i="15"/>
  <c r="G621" i="15"/>
  <c r="G622" i="15"/>
  <c r="G623" i="15"/>
  <c r="G624" i="15"/>
  <c r="G625" i="15"/>
  <c r="G626" i="15"/>
  <c r="G627" i="15"/>
  <c r="G628" i="15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649" i="15"/>
  <c r="G650" i="15"/>
  <c r="G651" i="15"/>
  <c r="G652" i="15"/>
  <c r="G653" i="15"/>
  <c r="G654" i="15"/>
  <c r="G655" i="15"/>
  <c r="G656" i="15"/>
  <c r="G657" i="15"/>
  <c r="G658" i="15"/>
  <c r="G659" i="15"/>
  <c r="G660" i="15"/>
  <c r="G661" i="15"/>
  <c r="G662" i="15"/>
  <c r="G663" i="15"/>
  <c r="G664" i="15"/>
  <c r="G665" i="15"/>
  <c r="G666" i="15"/>
  <c r="G667" i="15"/>
  <c r="G668" i="15"/>
  <c r="G669" i="15"/>
  <c r="G670" i="15"/>
  <c r="G671" i="15"/>
  <c r="G672" i="15"/>
  <c r="G673" i="15"/>
  <c r="G674" i="15"/>
  <c r="G675" i="15"/>
  <c r="G676" i="15"/>
  <c r="G677" i="15"/>
  <c r="G678" i="15"/>
  <c r="G679" i="15"/>
  <c r="G680" i="15"/>
  <c r="G681" i="15"/>
  <c r="G682" i="15"/>
  <c r="G683" i="15"/>
  <c r="G684" i="15"/>
  <c r="G685" i="15"/>
  <c r="G686" i="15"/>
  <c r="G687" i="15"/>
  <c r="G688" i="15"/>
  <c r="G689" i="15"/>
  <c r="G690" i="15"/>
  <c r="G691" i="15"/>
  <c r="G692" i="15"/>
  <c r="G693" i="15"/>
  <c r="G694" i="15"/>
  <c r="G695" i="15"/>
  <c r="G696" i="15"/>
  <c r="G697" i="15"/>
  <c r="G698" i="15"/>
  <c r="G699" i="15"/>
  <c r="G700" i="15"/>
  <c r="G701" i="15"/>
  <c r="G702" i="15"/>
  <c r="G703" i="15"/>
  <c r="G704" i="15"/>
  <c r="G705" i="15"/>
  <c r="G706" i="15"/>
  <c r="G707" i="15"/>
  <c r="G708" i="15"/>
  <c r="G709" i="15"/>
  <c r="G710" i="15"/>
  <c r="G711" i="15"/>
  <c r="G712" i="15"/>
  <c r="G713" i="15"/>
  <c r="G714" i="15"/>
  <c r="G715" i="15"/>
  <c r="G716" i="15"/>
  <c r="G717" i="15"/>
  <c r="G718" i="15"/>
  <c r="G719" i="15"/>
  <c r="G720" i="15"/>
  <c r="G721" i="15"/>
  <c r="G722" i="15"/>
  <c r="G723" i="15"/>
  <c r="G724" i="15"/>
  <c r="G725" i="15"/>
  <c r="G726" i="15"/>
  <c r="G727" i="15"/>
  <c r="G728" i="15"/>
  <c r="G729" i="15"/>
  <c r="G730" i="15"/>
  <c r="G731" i="15"/>
  <c r="G732" i="15"/>
  <c r="G733" i="15"/>
  <c r="G734" i="15"/>
  <c r="G735" i="15"/>
  <c r="G736" i="15"/>
  <c r="G737" i="15"/>
  <c r="G738" i="15"/>
  <c r="G739" i="15"/>
  <c r="G740" i="15"/>
  <c r="G741" i="15"/>
  <c r="G742" i="15"/>
  <c r="G743" i="15"/>
  <c r="G744" i="15"/>
  <c r="G745" i="15"/>
  <c r="G746" i="15"/>
  <c r="G747" i="15"/>
  <c r="G748" i="15"/>
  <c r="G749" i="15"/>
  <c r="G750" i="15"/>
  <c r="G751" i="15"/>
  <c r="G752" i="15"/>
  <c r="G753" i="15"/>
  <c r="G754" i="15"/>
  <c r="G755" i="15"/>
  <c r="G756" i="15"/>
  <c r="G757" i="15"/>
  <c r="G758" i="15"/>
  <c r="G759" i="15"/>
  <c r="G760" i="15"/>
  <c r="G761" i="15"/>
  <c r="G762" i="15"/>
  <c r="G763" i="15"/>
  <c r="G764" i="15"/>
  <c r="G765" i="15"/>
  <c r="G766" i="15"/>
  <c r="G767" i="15"/>
  <c r="G768" i="15"/>
  <c r="G769" i="15"/>
  <c r="G770" i="15"/>
  <c r="G771" i="15"/>
  <c r="G772" i="15"/>
  <c r="G773" i="15"/>
  <c r="G774" i="15"/>
  <c r="G775" i="15"/>
  <c r="G776" i="15"/>
  <c r="G777" i="15"/>
  <c r="G778" i="15"/>
  <c r="G779" i="15"/>
  <c r="G780" i="15"/>
  <c r="G781" i="15"/>
  <c r="G782" i="15"/>
  <c r="G783" i="15"/>
  <c r="G784" i="15"/>
  <c r="G785" i="15"/>
  <c r="G786" i="15"/>
  <c r="G787" i="15"/>
  <c r="G788" i="15"/>
  <c r="G789" i="15"/>
  <c r="G790" i="15"/>
  <c r="G791" i="15"/>
  <c r="G792" i="15"/>
  <c r="G793" i="15"/>
  <c r="G794" i="15"/>
  <c r="G795" i="15"/>
  <c r="G796" i="15"/>
  <c r="G797" i="15"/>
  <c r="G798" i="15"/>
  <c r="G799" i="15"/>
  <c r="G800" i="15"/>
  <c r="G801" i="15"/>
  <c r="G802" i="15"/>
  <c r="G803" i="15"/>
  <c r="G804" i="15"/>
  <c r="G805" i="15"/>
  <c r="G806" i="15"/>
  <c r="G807" i="15"/>
  <c r="G808" i="15"/>
  <c r="G809" i="15"/>
  <c r="G810" i="15"/>
  <c r="G811" i="15"/>
  <c r="G812" i="15"/>
  <c r="G813" i="15"/>
  <c r="G814" i="15"/>
  <c r="G815" i="15"/>
  <c r="G816" i="15"/>
  <c r="G817" i="15"/>
  <c r="G818" i="15"/>
  <c r="G819" i="15"/>
  <c r="G820" i="15"/>
  <c r="G821" i="15"/>
  <c r="G822" i="15"/>
  <c r="G823" i="15"/>
  <c r="G824" i="15"/>
  <c r="G825" i="15"/>
  <c r="G826" i="15"/>
  <c r="G827" i="15"/>
  <c r="G828" i="15"/>
  <c r="G829" i="15"/>
  <c r="G830" i="15"/>
  <c r="G831" i="15"/>
  <c r="G832" i="15"/>
  <c r="G833" i="15"/>
  <c r="G834" i="15"/>
  <c r="G835" i="15"/>
  <c r="G836" i="15"/>
  <c r="G837" i="15"/>
  <c r="G838" i="15"/>
  <c r="G839" i="15"/>
  <c r="G840" i="15"/>
  <c r="G841" i="15"/>
  <c r="G842" i="15"/>
  <c r="G843" i="15"/>
  <c r="G844" i="15"/>
  <c r="G845" i="15"/>
  <c r="G846" i="15"/>
  <c r="G847" i="15"/>
  <c r="G848" i="15"/>
  <c r="G849" i="15"/>
  <c r="G850" i="15"/>
  <c r="G851" i="15"/>
  <c r="G852" i="15"/>
  <c r="G853" i="15"/>
  <c r="G854" i="15"/>
  <c r="G855" i="15"/>
  <c r="G856" i="15"/>
  <c r="G857" i="15"/>
  <c r="G858" i="15"/>
  <c r="G859" i="15"/>
  <c r="G860" i="15"/>
  <c r="G861" i="15"/>
  <c r="G862" i="15"/>
  <c r="G863" i="15"/>
  <c r="G864" i="15"/>
  <c r="G865" i="15"/>
  <c r="G866" i="15"/>
  <c r="G867" i="15"/>
  <c r="G868" i="15"/>
  <c r="G869" i="15"/>
  <c r="G870" i="15"/>
  <c r="G871" i="15"/>
  <c r="G872" i="15"/>
  <c r="G873" i="15"/>
  <c r="G874" i="15"/>
  <c r="G875" i="15"/>
  <c r="G876" i="15"/>
  <c r="G877" i="15"/>
  <c r="G878" i="15"/>
  <c r="G879" i="15"/>
  <c r="G880" i="15"/>
  <c r="G881" i="15"/>
  <c r="G882" i="15"/>
  <c r="G883" i="15"/>
  <c r="G884" i="15"/>
  <c r="G885" i="15"/>
  <c r="G886" i="15"/>
  <c r="G887" i="15"/>
  <c r="G888" i="15"/>
  <c r="G889" i="15"/>
  <c r="G890" i="15"/>
  <c r="G891" i="15"/>
  <c r="G892" i="15"/>
  <c r="G893" i="15"/>
  <c r="G894" i="15"/>
  <c r="G895" i="15"/>
  <c r="G896" i="15"/>
  <c r="G897" i="15"/>
  <c r="G898" i="15"/>
  <c r="G899" i="15"/>
  <c r="G900" i="15"/>
  <c r="G901" i="15"/>
  <c r="G902" i="15"/>
  <c r="G903" i="15"/>
  <c r="G904" i="15"/>
  <c r="G905" i="15"/>
  <c r="G906" i="15"/>
  <c r="G907" i="15"/>
  <c r="G908" i="15"/>
  <c r="G909" i="15"/>
  <c r="G910" i="15"/>
  <c r="G911" i="15"/>
  <c r="G912" i="15"/>
  <c r="G913" i="15"/>
  <c r="G914" i="15"/>
  <c r="G915" i="15"/>
  <c r="G916" i="15"/>
  <c r="G917" i="15"/>
  <c r="G918" i="15"/>
  <c r="G919" i="15"/>
  <c r="G920" i="15"/>
  <c r="G921" i="15"/>
  <c r="G922" i="15"/>
  <c r="G923" i="15"/>
  <c r="G924" i="15"/>
  <c r="G925" i="15"/>
  <c r="G926" i="15"/>
  <c r="G927" i="15"/>
  <c r="G928" i="15"/>
  <c r="G929" i="15"/>
  <c r="G930" i="15"/>
  <c r="G931" i="15"/>
  <c r="G932" i="15"/>
  <c r="G933" i="15"/>
  <c r="G934" i="15"/>
  <c r="G935" i="15"/>
  <c r="G936" i="15"/>
  <c r="G937" i="15"/>
  <c r="G938" i="15"/>
  <c r="G939" i="15"/>
  <c r="G940" i="15"/>
  <c r="G941" i="15"/>
  <c r="G942" i="15"/>
  <c r="G943" i="15"/>
  <c r="G944" i="15"/>
  <c r="G945" i="15"/>
  <c r="G946" i="15"/>
  <c r="G947" i="15"/>
  <c r="G948" i="15"/>
  <c r="G949" i="15"/>
  <c r="G950" i="15"/>
  <c r="G951" i="15"/>
  <c r="G952" i="15"/>
  <c r="G953" i="15"/>
  <c r="G954" i="15"/>
  <c r="G955" i="15"/>
  <c r="G956" i="15"/>
  <c r="G957" i="15"/>
  <c r="G958" i="15"/>
  <c r="G959" i="15"/>
  <c r="G960" i="15"/>
  <c r="G961" i="15"/>
  <c r="G962" i="15"/>
  <c r="G963" i="15"/>
  <c r="G964" i="15"/>
  <c r="G965" i="15"/>
  <c r="G966" i="15"/>
  <c r="G967" i="15"/>
  <c r="G968" i="15"/>
  <c r="G969" i="15"/>
  <c r="G970" i="15"/>
  <c r="G971" i="15"/>
  <c r="G972" i="15"/>
  <c r="G973" i="15"/>
  <c r="G974" i="15"/>
  <c r="G975" i="15"/>
  <c r="G976" i="15"/>
  <c r="G977" i="15"/>
  <c r="G978" i="15"/>
  <c r="G979" i="15"/>
  <c r="G980" i="15"/>
  <c r="G981" i="15"/>
  <c r="G982" i="15"/>
  <c r="G983" i="15"/>
  <c r="G984" i="15"/>
  <c r="G985" i="15"/>
  <c r="G986" i="15"/>
  <c r="G987" i="15"/>
  <c r="G988" i="15"/>
  <c r="G989" i="15"/>
  <c r="G990" i="15"/>
  <c r="G991" i="15"/>
  <c r="G992" i="15"/>
  <c r="G993" i="15"/>
  <c r="G994" i="15"/>
  <c r="G995" i="15"/>
  <c r="G996" i="15"/>
  <c r="G997" i="15"/>
  <c r="G998" i="15"/>
  <c r="G999" i="15"/>
  <c r="G1000" i="15"/>
  <c r="G1001" i="15"/>
  <c r="G1002" i="15"/>
  <c r="G1003" i="15"/>
  <c r="G1004" i="15"/>
  <c r="G1005" i="15"/>
  <c r="G1006" i="15"/>
  <c r="G1007" i="15"/>
  <c r="G1008" i="15"/>
  <c r="G1009" i="15"/>
  <c r="G1010" i="15"/>
  <c r="G1011" i="15"/>
  <c r="G1012" i="15"/>
  <c r="G1013" i="15"/>
  <c r="G1014" i="15"/>
  <c r="G1015" i="15"/>
  <c r="G1016" i="15"/>
  <c r="G1017" i="15"/>
  <c r="G1018" i="15"/>
  <c r="G1019" i="15"/>
  <c r="G1020" i="15"/>
  <c r="G1021" i="15"/>
  <c r="G1022" i="15"/>
  <c r="G1023" i="15"/>
  <c r="G1024" i="15"/>
  <c r="G1025" i="15"/>
  <c r="G1026" i="15"/>
  <c r="G1027" i="15"/>
  <c r="G1028" i="15"/>
  <c r="G1029" i="15"/>
  <c r="G1030" i="15"/>
  <c r="G1031" i="15"/>
  <c r="G1032" i="15"/>
  <c r="G1033" i="15"/>
  <c r="G1034" i="15"/>
  <c r="G1035" i="15"/>
  <c r="G1036" i="15"/>
  <c r="G1037" i="15"/>
  <c r="G1038" i="15"/>
  <c r="G1039" i="15"/>
  <c r="G1040" i="15"/>
  <c r="G1041" i="15"/>
  <c r="G1042" i="15"/>
  <c r="G1043" i="15"/>
  <c r="G1044" i="15"/>
  <c r="G1045" i="15"/>
  <c r="G1046" i="15"/>
  <c r="G1047" i="15"/>
  <c r="G1048" i="15"/>
  <c r="G1049" i="15"/>
  <c r="G1050" i="15"/>
  <c r="G1051" i="15"/>
  <c r="G1052" i="15"/>
  <c r="G1053" i="15"/>
  <c r="G1054" i="15"/>
  <c r="G1055" i="15"/>
  <c r="G1056" i="15"/>
  <c r="G1057" i="15"/>
  <c r="G1058" i="15"/>
  <c r="G1059" i="15"/>
  <c r="G1060" i="15"/>
  <c r="G1061" i="15"/>
  <c r="G1062" i="15"/>
  <c r="G1063" i="15"/>
  <c r="G1064" i="15"/>
  <c r="G1065" i="15"/>
  <c r="G1066" i="15"/>
  <c r="G1067" i="15"/>
  <c r="G1068" i="15"/>
  <c r="G1069" i="15"/>
  <c r="G1070" i="15"/>
  <c r="G1071" i="15"/>
  <c r="G1072" i="15"/>
  <c r="G1073" i="15"/>
  <c r="G1074" i="15"/>
  <c r="G1075" i="15"/>
  <c r="G1076" i="15"/>
  <c r="G1077" i="15"/>
  <c r="G1078" i="15"/>
  <c r="G1079" i="15"/>
  <c r="G1080" i="15"/>
  <c r="G1081" i="15"/>
  <c r="G1082" i="15"/>
  <c r="G1083" i="15"/>
  <c r="G1084" i="15"/>
  <c r="G1085" i="15"/>
  <c r="G1086" i="15"/>
  <c r="G1087" i="15"/>
  <c r="G1088" i="15"/>
  <c r="G1089" i="15"/>
  <c r="G1090" i="15"/>
  <c r="G1091" i="15"/>
  <c r="G1092" i="15"/>
  <c r="G1093" i="15"/>
  <c r="G1094" i="15"/>
  <c r="G1095" i="15"/>
  <c r="G1096" i="15"/>
  <c r="G1097" i="15"/>
  <c r="G1098" i="15"/>
  <c r="G1099" i="15"/>
  <c r="G1100" i="15"/>
  <c r="G1101" i="15"/>
  <c r="G1102" i="15"/>
  <c r="G1103" i="15"/>
  <c r="G1104" i="15"/>
  <c r="G1105" i="15"/>
  <c r="G1106" i="15"/>
  <c r="G1107" i="15"/>
  <c r="G1108" i="15"/>
  <c r="G1109" i="15"/>
  <c r="G1110" i="15"/>
  <c r="G1111" i="15"/>
  <c r="G1112" i="15"/>
  <c r="G1113" i="15"/>
  <c r="G1114" i="15"/>
  <c r="G1115" i="15"/>
  <c r="G1116" i="15"/>
  <c r="G1117" i="15"/>
  <c r="G1118" i="15"/>
  <c r="G1119" i="15"/>
  <c r="G1120" i="15"/>
  <c r="G1121" i="15"/>
  <c r="G1122" i="15"/>
  <c r="G1123" i="15"/>
  <c r="G1124" i="15"/>
  <c r="G1125" i="15"/>
  <c r="G1126" i="15"/>
  <c r="G1127" i="15"/>
  <c r="G1128" i="15"/>
  <c r="G1129" i="15"/>
  <c r="G1130" i="15"/>
  <c r="G1131" i="15"/>
  <c r="G1132" i="15"/>
  <c r="G1133" i="15"/>
  <c r="G1134" i="15"/>
  <c r="G1135" i="15"/>
  <c r="G1136" i="15"/>
  <c r="G1137" i="15"/>
  <c r="G1138" i="15"/>
  <c r="G1139" i="15"/>
  <c r="G1140" i="15"/>
  <c r="G1141" i="15"/>
  <c r="G1142" i="15"/>
  <c r="G1143" i="15"/>
  <c r="G1144" i="15"/>
  <c r="G1145" i="15"/>
  <c r="G1146" i="15"/>
  <c r="G1147" i="15"/>
  <c r="G1148" i="15"/>
  <c r="G1149" i="15"/>
  <c r="G1150" i="15"/>
  <c r="G1151" i="15"/>
  <c r="G1152" i="15"/>
  <c r="G1153" i="15"/>
  <c r="G1154" i="15"/>
  <c r="G1155" i="15"/>
  <c r="G1156" i="15"/>
  <c r="G1157" i="15"/>
  <c r="G1158" i="15"/>
  <c r="G1159" i="15"/>
  <c r="G1160" i="15"/>
  <c r="G1161" i="15"/>
  <c r="G1162" i="15"/>
  <c r="G1163" i="15"/>
  <c r="G1164" i="15"/>
  <c r="G1165" i="15"/>
  <c r="G1166" i="15"/>
  <c r="G1167" i="15"/>
  <c r="G1168" i="15"/>
  <c r="G1169" i="15"/>
  <c r="G1170" i="15"/>
  <c r="G1171" i="15"/>
  <c r="G1172" i="15"/>
  <c r="G1173" i="15"/>
  <c r="G1174" i="15"/>
  <c r="G1175" i="15"/>
  <c r="G1176" i="15"/>
  <c r="G1177" i="15"/>
  <c r="G1178" i="15"/>
  <c r="G1179" i="15"/>
  <c r="G1180" i="15"/>
  <c r="G1181" i="15"/>
  <c r="G1182" i="15"/>
  <c r="G1183" i="15"/>
  <c r="G1184" i="15"/>
  <c r="G1185" i="15"/>
  <c r="G1186" i="15"/>
  <c r="G1187" i="15"/>
  <c r="G1188" i="15"/>
  <c r="G1189" i="15"/>
  <c r="G1190" i="15"/>
  <c r="G1191" i="15"/>
  <c r="G1192" i="15"/>
  <c r="G1193" i="15"/>
  <c r="G1194" i="15"/>
  <c r="G1195" i="15"/>
  <c r="G1196" i="15"/>
  <c r="G1197" i="15"/>
  <c r="G1198" i="15"/>
  <c r="G1199" i="15"/>
  <c r="G1200" i="15"/>
  <c r="H345" i="15"/>
  <c r="I345" i="15" s="1"/>
  <c r="H346" i="15"/>
  <c r="I346" i="15" s="1"/>
  <c r="H347" i="15"/>
  <c r="I347" i="15" s="1"/>
  <c r="H348" i="15"/>
  <c r="I348" i="15" s="1"/>
  <c r="H349" i="15"/>
  <c r="I349" i="15" s="1"/>
  <c r="H350" i="15"/>
  <c r="I350" i="15" s="1"/>
  <c r="H351" i="15"/>
  <c r="I351" i="15" s="1"/>
  <c r="H352" i="15"/>
  <c r="I352" i="15" s="1"/>
  <c r="H353" i="15"/>
  <c r="I353" i="15" s="1"/>
  <c r="H354" i="15"/>
  <c r="I354" i="15" s="1"/>
  <c r="H355" i="15"/>
  <c r="I355" i="15" s="1"/>
  <c r="H356" i="15"/>
  <c r="I356" i="15" s="1"/>
  <c r="H357" i="15"/>
  <c r="I357" i="15" s="1"/>
  <c r="H358" i="15"/>
  <c r="I358" i="15" s="1"/>
  <c r="H359" i="15"/>
  <c r="I359" i="15" s="1"/>
  <c r="H360" i="15"/>
  <c r="I360" i="15" s="1"/>
  <c r="H361" i="15"/>
  <c r="I361" i="15" s="1"/>
  <c r="H362" i="15"/>
  <c r="I362" i="15" s="1"/>
  <c r="H363" i="15"/>
  <c r="I363" i="15" s="1"/>
  <c r="H364" i="15"/>
  <c r="I364" i="15" s="1"/>
  <c r="H365" i="15"/>
  <c r="I365" i="15" s="1"/>
  <c r="H366" i="15"/>
  <c r="I366" i="15" s="1"/>
  <c r="H367" i="15"/>
  <c r="I367" i="15" s="1"/>
  <c r="H368" i="15"/>
  <c r="I368" i="15" s="1"/>
  <c r="H369" i="15"/>
  <c r="I369" i="15" s="1"/>
  <c r="H370" i="15"/>
  <c r="I370" i="15" s="1"/>
  <c r="H371" i="15"/>
  <c r="I371" i="15" s="1"/>
  <c r="H372" i="15"/>
  <c r="I372" i="15" s="1"/>
  <c r="H373" i="15"/>
  <c r="I373" i="15" s="1"/>
  <c r="H374" i="15"/>
  <c r="I374" i="15" s="1"/>
  <c r="H375" i="15"/>
  <c r="I375" i="15" s="1"/>
  <c r="H376" i="15"/>
  <c r="I376" i="15" s="1"/>
  <c r="H377" i="15"/>
  <c r="I377" i="15" s="1"/>
  <c r="H378" i="15"/>
  <c r="I378" i="15" s="1"/>
  <c r="H379" i="15"/>
  <c r="I379" i="15" s="1"/>
  <c r="H380" i="15"/>
  <c r="I380" i="15" s="1"/>
  <c r="H381" i="15"/>
  <c r="I381" i="15" s="1"/>
  <c r="H382" i="15"/>
  <c r="I382" i="15" s="1"/>
  <c r="H383" i="15"/>
  <c r="I383" i="15" s="1"/>
  <c r="H384" i="15"/>
  <c r="I384" i="15" s="1"/>
  <c r="H385" i="15"/>
  <c r="I385" i="15" s="1"/>
  <c r="H386" i="15"/>
  <c r="I386" i="15" s="1"/>
  <c r="H387" i="15"/>
  <c r="I387" i="15" s="1"/>
  <c r="H388" i="15"/>
  <c r="I388" i="15" s="1"/>
  <c r="H389" i="15"/>
  <c r="I389" i="15" s="1"/>
  <c r="H390" i="15"/>
  <c r="I390" i="15" s="1"/>
  <c r="H391" i="15"/>
  <c r="I391" i="15" s="1"/>
  <c r="H392" i="15"/>
  <c r="I392" i="15" s="1"/>
  <c r="H393" i="15"/>
  <c r="I393" i="15" s="1"/>
  <c r="H394" i="15"/>
  <c r="I394" i="15" s="1"/>
  <c r="H395" i="15"/>
  <c r="I395" i="15" s="1"/>
  <c r="H396" i="15"/>
  <c r="I396" i="15" s="1"/>
  <c r="H397" i="15"/>
  <c r="I397" i="15" s="1"/>
  <c r="H398" i="15"/>
  <c r="I398" i="15" s="1"/>
  <c r="H399" i="15"/>
  <c r="I399" i="15" s="1"/>
  <c r="H400" i="15"/>
  <c r="I400" i="15" s="1"/>
  <c r="H401" i="15"/>
  <c r="I401" i="15" s="1"/>
  <c r="H402" i="15"/>
  <c r="I402" i="15" s="1"/>
  <c r="H403" i="15"/>
  <c r="I403" i="15" s="1"/>
  <c r="H404" i="15"/>
  <c r="I404" i="15" s="1"/>
  <c r="H405" i="15"/>
  <c r="I405" i="15" s="1"/>
  <c r="H406" i="15"/>
  <c r="I406" i="15" s="1"/>
  <c r="H407" i="15"/>
  <c r="I407" i="15" s="1"/>
  <c r="H408" i="15"/>
  <c r="I408" i="15" s="1"/>
  <c r="H409" i="15"/>
  <c r="I409" i="15" s="1"/>
  <c r="H410" i="15"/>
  <c r="I410" i="15" s="1"/>
  <c r="H411" i="15"/>
  <c r="I411" i="15" s="1"/>
  <c r="H412" i="15"/>
  <c r="I412" i="15" s="1"/>
  <c r="H413" i="15"/>
  <c r="I413" i="15" s="1"/>
  <c r="H414" i="15"/>
  <c r="I414" i="15" s="1"/>
  <c r="H415" i="15"/>
  <c r="I415" i="15" s="1"/>
  <c r="H416" i="15"/>
  <c r="I416" i="15" s="1"/>
  <c r="H417" i="15"/>
  <c r="I417" i="15" s="1"/>
  <c r="H418" i="15"/>
  <c r="I418" i="15" s="1"/>
  <c r="H419" i="15"/>
  <c r="I419" i="15" s="1"/>
  <c r="H420" i="15"/>
  <c r="I420" i="15" s="1"/>
  <c r="H421" i="15"/>
  <c r="I421" i="15" s="1"/>
  <c r="H422" i="15"/>
  <c r="I422" i="15" s="1"/>
  <c r="H423" i="15"/>
  <c r="I423" i="15" s="1"/>
  <c r="H424" i="15"/>
  <c r="I424" i="15" s="1"/>
  <c r="H425" i="15"/>
  <c r="I425" i="15" s="1"/>
  <c r="H426" i="15"/>
  <c r="I426" i="15" s="1"/>
  <c r="H427" i="15"/>
  <c r="I427" i="15" s="1"/>
  <c r="H428" i="15"/>
  <c r="I428" i="15" s="1"/>
  <c r="H429" i="15"/>
  <c r="I429" i="15" s="1"/>
  <c r="H430" i="15"/>
  <c r="I430" i="15" s="1"/>
  <c r="H431" i="15"/>
  <c r="I431" i="15" s="1"/>
  <c r="H432" i="15"/>
  <c r="I432" i="15" s="1"/>
  <c r="H433" i="15"/>
  <c r="I433" i="15" s="1"/>
  <c r="H434" i="15"/>
  <c r="I434" i="15" s="1"/>
  <c r="H435" i="15"/>
  <c r="I435" i="15" s="1"/>
  <c r="H436" i="15"/>
  <c r="I436" i="15" s="1"/>
  <c r="H437" i="15"/>
  <c r="I437" i="15" s="1"/>
  <c r="H438" i="15"/>
  <c r="I438" i="15" s="1"/>
  <c r="H439" i="15"/>
  <c r="I439" i="15" s="1"/>
  <c r="H440" i="15"/>
  <c r="I440" i="15" s="1"/>
  <c r="H441" i="15"/>
  <c r="I441" i="15" s="1"/>
  <c r="H442" i="15"/>
  <c r="I442" i="15" s="1"/>
  <c r="H443" i="15"/>
  <c r="I443" i="15" s="1"/>
  <c r="H444" i="15"/>
  <c r="I444" i="15" s="1"/>
  <c r="H445" i="15"/>
  <c r="I445" i="15" s="1"/>
  <c r="H446" i="15"/>
  <c r="I446" i="15" s="1"/>
  <c r="H447" i="15"/>
  <c r="I447" i="15" s="1"/>
  <c r="H448" i="15"/>
  <c r="I448" i="15" s="1"/>
  <c r="H449" i="15"/>
  <c r="I449" i="15" s="1"/>
  <c r="H450" i="15"/>
  <c r="I450" i="15" s="1"/>
  <c r="H451" i="15"/>
  <c r="I451" i="15" s="1"/>
  <c r="H452" i="15"/>
  <c r="I452" i="15" s="1"/>
  <c r="H453" i="15"/>
  <c r="I453" i="15" s="1"/>
  <c r="H454" i="15"/>
  <c r="I454" i="15" s="1"/>
  <c r="H455" i="15"/>
  <c r="I455" i="15" s="1"/>
  <c r="H456" i="15"/>
  <c r="I456" i="15" s="1"/>
  <c r="H457" i="15"/>
  <c r="I457" i="15" s="1"/>
  <c r="H458" i="15"/>
  <c r="I458" i="15" s="1"/>
  <c r="H459" i="15"/>
  <c r="I459" i="15" s="1"/>
  <c r="H460" i="15"/>
  <c r="I460" i="15" s="1"/>
  <c r="H461" i="15"/>
  <c r="I461" i="15" s="1"/>
  <c r="H462" i="15"/>
  <c r="I462" i="15" s="1"/>
  <c r="H463" i="15"/>
  <c r="I463" i="15" s="1"/>
  <c r="H464" i="15"/>
  <c r="I464" i="15" s="1"/>
  <c r="H465" i="15"/>
  <c r="I465" i="15" s="1"/>
  <c r="H466" i="15"/>
  <c r="I466" i="15" s="1"/>
  <c r="H467" i="15"/>
  <c r="I467" i="15" s="1"/>
  <c r="H468" i="15"/>
  <c r="I468" i="15" s="1"/>
  <c r="H469" i="15"/>
  <c r="I469" i="15" s="1"/>
  <c r="H470" i="15"/>
  <c r="I470" i="15" s="1"/>
  <c r="H471" i="15"/>
  <c r="I471" i="15" s="1"/>
  <c r="H472" i="15"/>
  <c r="I472" i="15" s="1"/>
  <c r="H473" i="15"/>
  <c r="I473" i="15" s="1"/>
  <c r="H474" i="15"/>
  <c r="I474" i="15" s="1"/>
  <c r="H475" i="15"/>
  <c r="I475" i="15" s="1"/>
  <c r="H476" i="15"/>
  <c r="I476" i="15" s="1"/>
  <c r="H477" i="15"/>
  <c r="I477" i="15" s="1"/>
  <c r="H478" i="15"/>
  <c r="I478" i="15" s="1"/>
  <c r="H479" i="15"/>
  <c r="I479" i="15" s="1"/>
  <c r="H480" i="15"/>
  <c r="I480" i="15" s="1"/>
  <c r="H481" i="15"/>
  <c r="I481" i="15" s="1"/>
  <c r="H482" i="15"/>
  <c r="I482" i="15" s="1"/>
  <c r="H483" i="15"/>
  <c r="I483" i="15" s="1"/>
  <c r="H484" i="15"/>
  <c r="I484" i="15" s="1"/>
  <c r="H485" i="15"/>
  <c r="I485" i="15" s="1"/>
  <c r="H486" i="15"/>
  <c r="I486" i="15" s="1"/>
  <c r="H487" i="15"/>
  <c r="I487" i="15" s="1"/>
  <c r="H488" i="15"/>
  <c r="I488" i="15" s="1"/>
  <c r="H489" i="15"/>
  <c r="I489" i="15" s="1"/>
  <c r="H490" i="15"/>
  <c r="I490" i="15" s="1"/>
  <c r="H491" i="15"/>
  <c r="I491" i="15" s="1"/>
  <c r="H492" i="15"/>
  <c r="I492" i="15" s="1"/>
  <c r="H493" i="15"/>
  <c r="I493" i="15" s="1"/>
  <c r="H494" i="15"/>
  <c r="I494" i="15" s="1"/>
  <c r="H495" i="15"/>
  <c r="I495" i="15" s="1"/>
  <c r="H496" i="15"/>
  <c r="I496" i="15" s="1"/>
  <c r="H497" i="15"/>
  <c r="I497" i="15" s="1"/>
  <c r="H498" i="15"/>
  <c r="I498" i="15" s="1"/>
  <c r="H499" i="15"/>
  <c r="I499" i="15" s="1"/>
  <c r="H500" i="15"/>
  <c r="I500" i="15" s="1"/>
  <c r="H501" i="15"/>
  <c r="I501" i="15" s="1"/>
  <c r="H502" i="15"/>
  <c r="I502" i="15" s="1"/>
  <c r="H503" i="15"/>
  <c r="I503" i="15" s="1"/>
  <c r="H504" i="15"/>
  <c r="I504" i="15" s="1"/>
  <c r="H505" i="15"/>
  <c r="I505" i="15" s="1"/>
  <c r="H506" i="15"/>
  <c r="I506" i="15" s="1"/>
  <c r="H507" i="15"/>
  <c r="I507" i="15" s="1"/>
  <c r="H508" i="15"/>
  <c r="I508" i="15" s="1"/>
  <c r="H509" i="15"/>
  <c r="I509" i="15" s="1"/>
  <c r="H510" i="15"/>
  <c r="I510" i="15" s="1"/>
  <c r="H511" i="15"/>
  <c r="I511" i="15" s="1"/>
  <c r="H512" i="15"/>
  <c r="I512" i="15" s="1"/>
  <c r="H513" i="15"/>
  <c r="I513" i="15" s="1"/>
  <c r="H514" i="15"/>
  <c r="I514" i="15" s="1"/>
  <c r="H515" i="15"/>
  <c r="I515" i="15" s="1"/>
  <c r="H516" i="15"/>
  <c r="I516" i="15" s="1"/>
  <c r="H517" i="15"/>
  <c r="I517" i="15" s="1"/>
  <c r="H518" i="15"/>
  <c r="I518" i="15" s="1"/>
  <c r="H519" i="15"/>
  <c r="I519" i="15" s="1"/>
  <c r="H520" i="15"/>
  <c r="I520" i="15" s="1"/>
  <c r="H521" i="15"/>
  <c r="I521" i="15" s="1"/>
  <c r="H522" i="15"/>
  <c r="I522" i="15" s="1"/>
  <c r="H523" i="15"/>
  <c r="I523" i="15" s="1"/>
  <c r="H524" i="15"/>
  <c r="I524" i="15" s="1"/>
  <c r="H525" i="15"/>
  <c r="I525" i="15" s="1"/>
  <c r="H526" i="15"/>
  <c r="I526" i="15" s="1"/>
  <c r="H527" i="15"/>
  <c r="I527" i="15" s="1"/>
  <c r="H528" i="15"/>
  <c r="I528" i="15" s="1"/>
  <c r="H529" i="15"/>
  <c r="I529" i="15" s="1"/>
  <c r="H530" i="15"/>
  <c r="I530" i="15" s="1"/>
  <c r="H531" i="15"/>
  <c r="I531" i="15" s="1"/>
  <c r="H532" i="15"/>
  <c r="I532" i="15" s="1"/>
  <c r="H533" i="15"/>
  <c r="I533" i="15" s="1"/>
  <c r="H534" i="15"/>
  <c r="I534" i="15" s="1"/>
  <c r="H535" i="15"/>
  <c r="I535" i="15" s="1"/>
  <c r="H536" i="15"/>
  <c r="I536" i="15" s="1"/>
  <c r="H537" i="15"/>
  <c r="I537" i="15" s="1"/>
  <c r="H538" i="15"/>
  <c r="I538" i="15" s="1"/>
  <c r="H539" i="15"/>
  <c r="I539" i="15" s="1"/>
  <c r="H540" i="15"/>
  <c r="I540" i="15" s="1"/>
  <c r="H541" i="15"/>
  <c r="I541" i="15" s="1"/>
  <c r="H542" i="15"/>
  <c r="I542" i="15" s="1"/>
  <c r="H543" i="15"/>
  <c r="I543" i="15" s="1"/>
  <c r="H544" i="15"/>
  <c r="I544" i="15" s="1"/>
  <c r="H545" i="15"/>
  <c r="I545" i="15" s="1"/>
  <c r="H546" i="15"/>
  <c r="I546" i="15" s="1"/>
  <c r="H547" i="15"/>
  <c r="I547" i="15" s="1"/>
  <c r="H548" i="15"/>
  <c r="I548" i="15" s="1"/>
  <c r="H549" i="15"/>
  <c r="I549" i="15" s="1"/>
  <c r="H550" i="15"/>
  <c r="I550" i="15" s="1"/>
  <c r="H551" i="15"/>
  <c r="I551" i="15" s="1"/>
  <c r="H552" i="15"/>
  <c r="I552" i="15" s="1"/>
  <c r="H553" i="15"/>
  <c r="I553" i="15" s="1"/>
  <c r="H554" i="15"/>
  <c r="I554" i="15" s="1"/>
  <c r="H555" i="15"/>
  <c r="I555" i="15" s="1"/>
  <c r="H556" i="15"/>
  <c r="I556" i="15" s="1"/>
  <c r="H557" i="15"/>
  <c r="I557" i="15" s="1"/>
  <c r="H558" i="15"/>
  <c r="I558" i="15" s="1"/>
  <c r="H559" i="15"/>
  <c r="I559" i="15" s="1"/>
  <c r="H560" i="15"/>
  <c r="I560" i="15" s="1"/>
  <c r="H561" i="15"/>
  <c r="I561" i="15" s="1"/>
  <c r="H562" i="15"/>
  <c r="I562" i="15" s="1"/>
  <c r="H563" i="15"/>
  <c r="I563" i="15" s="1"/>
  <c r="H564" i="15"/>
  <c r="I564" i="15" s="1"/>
  <c r="H565" i="15"/>
  <c r="I565" i="15" s="1"/>
  <c r="H566" i="15"/>
  <c r="I566" i="15" s="1"/>
  <c r="H567" i="15"/>
  <c r="I567" i="15" s="1"/>
  <c r="H568" i="15"/>
  <c r="I568" i="15" s="1"/>
  <c r="H569" i="15"/>
  <c r="I569" i="15" s="1"/>
  <c r="H570" i="15"/>
  <c r="I570" i="15" s="1"/>
  <c r="H571" i="15"/>
  <c r="I571" i="15" s="1"/>
  <c r="H572" i="15"/>
  <c r="I572" i="15" s="1"/>
  <c r="H573" i="15"/>
  <c r="I573" i="15" s="1"/>
  <c r="H574" i="15"/>
  <c r="I574" i="15" s="1"/>
  <c r="H575" i="15"/>
  <c r="I575" i="15" s="1"/>
  <c r="H576" i="15"/>
  <c r="I576" i="15" s="1"/>
  <c r="H577" i="15"/>
  <c r="I577" i="15" s="1"/>
  <c r="H578" i="15"/>
  <c r="I578" i="15" s="1"/>
  <c r="H579" i="15"/>
  <c r="I579" i="15" s="1"/>
  <c r="H580" i="15"/>
  <c r="I580" i="15" s="1"/>
  <c r="H581" i="15"/>
  <c r="I581" i="15" s="1"/>
  <c r="H582" i="15"/>
  <c r="I582" i="15" s="1"/>
  <c r="H583" i="15"/>
  <c r="I583" i="15" s="1"/>
  <c r="H584" i="15"/>
  <c r="I584" i="15" s="1"/>
  <c r="H585" i="15"/>
  <c r="I585" i="15" s="1"/>
  <c r="H586" i="15"/>
  <c r="I586" i="15" s="1"/>
  <c r="H587" i="15"/>
  <c r="I587" i="15" s="1"/>
  <c r="H588" i="15"/>
  <c r="I588" i="15" s="1"/>
  <c r="H589" i="15"/>
  <c r="I589" i="15" s="1"/>
  <c r="H590" i="15"/>
  <c r="I590" i="15" s="1"/>
  <c r="H591" i="15"/>
  <c r="I591" i="15" s="1"/>
  <c r="H592" i="15"/>
  <c r="I592" i="15" s="1"/>
  <c r="H593" i="15"/>
  <c r="I593" i="15" s="1"/>
  <c r="H594" i="15"/>
  <c r="I594" i="15" s="1"/>
  <c r="H595" i="15"/>
  <c r="I595" i="15" s="1"/>
  <c r="H596" i="15"/>
  <c r="I596" i="15" s="1"/>
  <c r="H597" i="15"/>
  <c r="I597" i="15" s="1"/>
  <c r="H598" i="15"/>
  <c r="I598" i="15" s="1"/>
  <c r="H599" i="15"/>
  <c r="I599" i="15" s="1"/>
  <c r="H600" i="15"/>
  <c r="I600" i="15" s="1"/>
  <c r="H601" i="15"/>
  <c r="I601" i="15" s="1"/>
  <c r="H602" i="15"/>
  <c r="I602" i="15" s="1"/>
  <c r="H603" i="15"/>
  <c r="I603" i="15" s="1"/>
  <c r="H604" i="15"/>
  <c r="I604" i="15" s="1"/>
  <c r="H605" i="15"/>
  <c r="I605" i="15" s="1"/>
  <c r="H606" i="15"/>
  <c r="I606" i="15" s="1"/>
  <c r="H607" i="15"/>
  <c r="I607" i="15" s="1"/>
  <c r="H608" i="15"/>
  <c r="I608" i="15" s="1"/>
  <c r="H609" i="15"/>
  <c r="I609" i="15" s="1"/>
  <c r="H610" i="15"/>
  <c r="I610" i="15" s="1"/>
  <c r="H611" i="15"/>
  <c r="I611" i="15" s="1"/>
  <c r="H612" i="15"/>
  <c r="I612" i="15" s="1"/>
  <c r="H613" i="15"/>
  <c r="I613" i="15" s="1"/>
  <c r="H614" i="15"/>
  <c r="I614" i="15" s="1"/>
  <c r="H615" i="15"/>
  <c r="I615" i="15" s="1"/>
  <c r="H616" i="15"/>
  <c r="I616" i="15" s="1"/>
  <c r="H617" i="15"/>
  <c r="I617" i="15" s="1"/>
  <c r="H618" i="15"/>
  <c r="I618" i="15" s="1"/>
  <c r="H619" i="15"/>
  <c r="I619" i="15" s="1"/>
  <c r="H620" i="15"/>
  <c r="I620" i="15" s="1"/>
  <c r="H621" i="15"/>
  <c r="I621" i="15" s="1"/>
  <c r="H622" i="15"/>
  <c r="I622" i="15" s="1"/>
  <c r="H623" i="15"/>
  <c r="I623" i="15" s="1"/>
  <c r="H624" i="15"/>
  <c r="I624" i="15" s="1"/>
  <c r="H625" i="15"/>
  <c r="I625" i="15" s="1"/>
  <c r="H626" i="15"/>
  <c r="I626" i="15" s="1"/>
  <c r="H627" i="15"/>
  <c r="I627" i="15" s="1"/>
  <c r="H628" i="15"/>
  <c r="I628" i="15" s="1"/>
  <c r="H629" i="15"/>
  <c r="I629" i="15" s="1"/>
  <c r="H630" i="15"/>
  <c r="I630" i="15" s="1"/>
  <c r="H631" i="15"/>
  <c r="I631" i="15" s="1"/>
  <c r="H632" i="15"/>
  <c r="I632" i="15" s="1"/>
  <c r="H633" i="15"/>
  <c r="I633" i="15" s="1"/>
  <c r="H634" i="15"/>
  <c r="I634" i="15" s="1"/>
  <c r="H635" i="15"/>
  <c r="I635" i="15" s="1"/>
  <c r="H636" i="15"/>
  <c r="I636" i="15" s="1"/>
  <c r="H637" i="15"/>
  <c r="I637" i="15" s="1"/>
  <c r="H638" i="15"/>
  <c r="I638" i="15" s="1"/>
  <c r="H639" i="15"/>
  <c r="I639" i="15" s="1"/>
  <c r="H640" i="15"/>
  <c r="I640" i="15" s="1"/>
  <c r="H641" i="15"/>
  <c r="I641" i="15" s="1"/>
  <c r="H642" i="15"/>
  <c r="I642" i="15" s="1"/>
  <c r="H643" i="15"/>
  <c r="I643" i="15" s="1"/>
  <c r="H644" i="15"/>
  <c r="I644" i="15" s="1"/>
  <c r="H645" i="15"/>
  <c r="I645" i="15" s="1"/>
  <c r="H646" i="15"/>
  <c r="I646" i="15" s="1"/>
  <c r="H647" i="15"/>
  <c r="I647" i="15" s="1"/>
  <c r="H648" i="15"/>
  <c r="I648" i="15" s="1"/>
  <c r="H649" i="15"/>
  <c r="I649" i="15" s="1"/>
  <c r="H650" i="15"/>
  <c r="I650" i="15" s="1"/>
  <c r="H651" i="15"/>
  <c r="I651" i="15" s="1"/>
  <c r="H652" i="15"/>
  <c r="I652" i="15" s="1"/>
  <c r="H653" i="15"/>
  <c r="I653" i="15" s="1"/>
  <c r="H654" i="15"/>
  <c r="I654" i="15" s="1"/>
  <c r="H655" i="15"/>
  <c r="I655" i="15" s="1"/>
  <c r="H656" i="15"/>
  <c r="I656" i="15" s="1"/>
  <c r="H657" i="15"/>
  <c r="I657" i="15" s="1"/>
  <c r="H658" i="15"/>
  <c r="I658" i="15" s="1"/>
  <c r="H659" i="15"/>
  <c r="I659" i="15" s="1"/>
  <c r="H660" i="15"/>
  <c r="I660" i="15" s="1"/>
  <c r="H661" i="15"/>
  <c r="I661" i="15" s="1"/>
  <c r="H662" i="15"/>
  <c r="I662" i="15" s="1"/>
  <c r="H663" i="15"/>
  <c r="I663" i="15" s="1"/>
  <c r="H664" i="15"/>
  <c r="I664" i="15" s="1"/>
  <c r="H665" i="15"/>
  <c r="I665" i="15" s="1"/>
  <c r="H666" i="15"/>
  <c r="I666" i="15" s="1"/>
  <c r="H667" i="15"/>
  <c r="I667" i="15" s="1"/>
  <c r="H668" i="15"/>
  <c r="I668" i="15" s="1"/>
  <c r="H669" i="15"/>
  <c r="I669" i="15" s="1"/>
  <c r="H670" i="15"/>
  <c r="I670" i="15" s="1"/>
  <c r="H671" i="15"/>
  <c r="I671" i="15" s="1"/>
  <c r="H672" i="15"/>
  <c r="I672" i="15" s="1"/>
  <c r="H673" i="15"/>
  <c r="I673" i="15" s="1"/>
  <c r="H674" i="15"/>
  <c r="I674" i="15" s="1"/>
  <c r="H675" i="15"/>
  <c r="I675" i="15" s="1"/>
  <c r="H676" i="15"/>
  <c r="I676" i="15" s="1"/>
  <c r="H677" i="15"/>
  <c r="I677" i="15" s="1"/>
  <c r="H678" i="15"/>
  <c r="I678" i="15" s="1"/>
  <c r="H679" i="15"/>
  <c r="I679" i="15" s="1"/>
  <c r="H680" i="15"/>
  <c r="I680" i="15" s="1"/>
  <c r="H681" i="15"/>
  <c r="I681" i="15" s="1"/>
  <c r="H682" i="15"/>
  <c r="I682" i="15" s="1"/>
  <c r="H683" i="15"/>
  <c r="I683" i="15" s="1"/>
  <c r="H684" i="15"/>
  <c r="I684" i="15" s="1"/>
  <c r="H685" i="15"/>
  <c r="I685" i="15" s="1"/>
  <c r="H686" i="15"/>
  <c r="I686" i="15" s="1"/>
  <c r="H687" i="15"/>
  <c r="I687" i="15" s="1"/>
  <c r="H688" i="15"/>
  <c r="I688" i="15" s="1"/>
  <c r="H689" i="15"/>
  <c r="I689" i="15" s="1"/>
  <c r="H690" i="15"/>
  <c r="I690" i="15" s="1"/>
  <c r="H691" i="15"/>
  <c r="I691" i="15" s="1"/>
  <c r="H692" i="15"/>
  <c r="I692" i="15" s="1"/>
  <c r="H693" i="15"/>
  <c r="I693" i="15" s="1"/>
  <c r="H694" i="15"/>
  <c r="I694" i="15" s="1"/>
  <c r="H695" i="15"/>
  <c r="I695" i="15" s="1"/>
  <c r="H696" i="15"/>
  <c r="I696" i="15" s="1"/>
  <c r="H697" i="15"/>
  <c r="I697" i="15" s="1"/>
  <c r="H698" i="15"/>
  <c r="I698" i="15" s="1"/>
  <c r="H699" i="15"/>
  <c r="I699" i="15" s="1"/>
  <c r="H700" i="15"/>
  <c r="I700" i="15" s="1"/>
  <c r="H701" i="15"/>
  <c r="I701" i="15" s="1"/>
  <c r="H702" i="15"/>
  <c r="I702" i="15" s="1"/>
  <c r="H703" i="15"/>
  <c r="I703" i="15" s="1"/>
  <c r="H704" i="15"/>
  <c r="I704" i="15" s="1"/>
  <c r="H705" i="15"/>
  <c r="I705" i="15" s="1"/>
  <c r="H706" i="15"/>
  <c r="I706" i="15" s="1"/>
  <c r="H707" i="15"/>
  <c r="I707" i="15" s="1"/>
  <c r="H708" i="15"/>
  <c r="I708" i="15" s="1"/>
  <c r="H709" i="15"/>
  <c r="I709" i="15" s="1"/>
  <c r="H710" i="15"/>
  <c r="I710" i="15" s="1"/>
  <c r="H711" i="15"/>
  <c r="I711" i="15" s="1"/>
  <c r="H712" i="15"/>
  <c r="I712" i="15" s="1"/>
  <c r="H713" i="15"/>
  <c r="I713" i="15" s="1"/>
  <c r="H714" i="15"/>
  <c r="I714" i="15" s="1"/>
  <c r="H715" i="15"/>
  <c r="I715" i="15" s="1"/>
  <c r="H716" i="15"/>
  <c r="I716" i="15" s="1"/>
  <c r="H717" i="15"/>
  <c r="I717" i="15" s="1"/>
  <c r="H718" i="15"/>
  <c r="I718" i="15" s="1"/>
  <c r="H719" i="15"/>
  <c r="I719" i="15" s="1"/>
  <c r="H720" i="15"/>
  <c r="I720" i="15" s="1"/>
  <c r="H721" i="15"/>
  <c r="I721" i="15" s="1"/>
  <c r="H722" i="15"/>
  <c r="I722" i="15" s="1"/>
  <c r="H723" i="15"/>
  <c r="I723" i="15" s="1"/>
  <c r="H724" i="15"/>
  <c r="I724" i="15" s="1"/>
  <c r="H725" i="15"/>
  <c r="I725" i="15" s="1"/>
  <c r="H726" i="15"/>
  <c r="I726" i="15" s="1"/>
  <c r="H727" i="15"/>
  <c r="I727" i="15" s="1"/>
  <c r="H728" i="15"/>
  <c r="I728" i="15" s="1"/>
  <c r="H729" i="15"/>
  <c r="I729" i="15" s="1"/>
  <c r="H730" i="15"/>
  <c r="I730" i="15" s="1"/>
  <c r="H731" i="15"/>
  <c r="I731" i="15" s="1"/>
  <c r="H732" i="15"/>
  <c r="I732" i="15" s="1"/>
  <c r="H733" i="15"/>
  <c r="I733" i="15" s="1"/>
  <c r="H734" i="15"/>
  <c r="I734" i="15" s="1"/>
  <c r="H735" i="15"/>
  <c r="I735" i="15" s="1"/>
  <c r="H736" i="15"/>
  <c r="I736" i="15" s="1"/>
  <c r="H737" i="15"/>
  <c r="I737" i="15" s="1"/>
  <c r="H738" i="15"/>
  <c r="I738" i="15" s="1"/>
  <c r="H739" i="15"/>
  <c r="I739" i="15" s="1"/>
  <c r="H740" i="15"/>
  <c r="I740" i="15" s="1"/>
  <c r="H741" i="15"/>
  <c r="I741" i="15" s="1"/>
  <c r="H742" i="15"/>
  <c r="I742" i="15" s="1"/>
  <c r="H743" i="15"/>
  <c r="I743" i="15" s="1"/>
  <c r="H744" i="15"/>
  <c r="I744" i="15" s="1"/>
  <c r="H745" i="15"/>
  <c r="I745" i="15" s="1"/>
  <c r="H746" i="15"/>
  <c r="I746" i="15" s="1"/>
  <c r="H747" i="15"/>
  <c r="I747" i="15" s="1"/>
  <c r="H748" i="15"/>
  <c r="I748" i="15" s="1"/>
  <c r="H749" i="15"/>
  <c r="I749" i="15" s="1"/>
  <c r="H750" i="15"/>
  <c r="I750" i="15" s="1"/>
  <c r="H751" i="15"/>
  <c r="I751" i="15" s="1"/>
  <c r="H752" i="15"/>
  <c r="I752" i="15" s="1"/>
  <c r="H753" i="15"/>
  <c r="I753" i="15" s="1"/>
  <c r="H754" i="15"/>
  <c r="I754" i="15" s="1"/>
  <c r="H755" i="15"/>
  <c r="I755" i="15" s="1"/>
  <c r="H756" i="15"/>
  <c r="I756" i="15" s="1"/>
  <c r="H757" i="15"/>
  <c r="I757" i="15" s="1"/>
  <c r="H758" i="15"/>
  <c r="I758" i="15" s="1"/>
  <c r="H759" i="15"/>
  <c r="I759" i="15" s="1"/>
  <c r="H760" i="15"/>
  <c r="I760" i="15" s="1"/>
  <c r="H761" i="15"/>
  <c r="I761" i="15" s="1"/>
  <c r="H762" i="15"/>
  <c r="I762" i="15" s="1"/>
  <c r="H763" i="15"/>
  <c r="I763" i="15" s="1"/>
  <c r="H764" i="15"/>
  <c r="I764" i="15" s="1"/>
  <c r="H765" i="15"/>
  <c r="I765" i="15" s="1"/>
  <c r="H766" i="15"/>
  <c r="I766" i="15" s="1"/>
  <c r="H767" i="15"/>
  <c r="I767" i="15" s="1"/>
  <c r="H768" i="15"/>
  <c r="I768" i="15" s="1"/>
  <c r="H769" i="15"/>
  <c r="I769" i="15" s="1"/>
  <c r="H770" i="15"/>
  <c r="I770" i="15" s="1"/>
  <c r="H771" i="15"/>
  <c r="I771" i="15" s="1"/>
  <c r="H772" i="15"/>
  <c r="I772" i="15" s="1"/>
  <c r="H773" i="15"/>
  <c r="I773" i="15" s="1"/>
  <c r="H774" i="15"/>
  <c r="I774" i="15" s="1"/>
  <c r="H775" i="15"/>
  <c r="I775" i="15" s="1"/>
  <c r="H776" i="15"/>
  <c r="I776" i="15" s="1"/>
  <c r="H777" i="15"/>
  <c r="I777" i="15" s="1"/>
  <c r="H778" i="15"/>
  <c r="I778" i="15" s="1"/>
  <c r="H779" i="15"/>
  <c r="I779" i="15" s="1"/>
  <c r="H780" i="15"/>
  <c r="I780" i="15" s="1"/>
  <c r="H781" i="15"/>
  <c r="I781" i="15" s="1"/>
  <c r="H782" i="15"/>
  <c r="I782" i="15" s="1"/>
  <c r="H783" i="15"/>
  <c r="I783" i="15" s="1"/>
  <c r="H784" i="15"/>
  <c r="I784" i="15" s="1"/>
  <c r="H785" i="15"/>
  <c r="I785" i="15" s="1"/>
  <c r="H786" i="15"/>
  <c r="I786" i="15" s="1"/>
  <c r="H787" i="15"/>
  <c r="I787" i="15" s="1"/>
  <c r="H788" i="15"/>
  <c r="I788" i="15" s="1"/>
  <c r="H789" i="15"/>
  <c r="I789" i="15" s="1"/>
  <c r="H790" i="15"/>
  <c r="I790" i="15" s="1"/>
  <c r="H791" i="15"/>
  <c r="I791" i="15" s="1"/>
  <c r="H792" i="15"/>
  <c r="I792" i="15" s="1"/>
  <c r="H793" i="15"/>
  <c r="I793" i="15" s="1"/>
  <c r="H794" i="15"/>
  <c r="I794" i="15" s="1"/>
  <c r="H795" i="15"/>
  <c r="I795" i="15" s="1"/>
  <c r="H796" i="15"/>
  <c r="I796" i="15" s="1"/>
  <c r="H797" i="15"/>
  <c r="I797" i="15" s="1"/>
  <c r="H798" i="15"/>
  <c r="I798" i="15" s="1"/>
  <c r="H799" i="15"/>
  <c r="I799" i="15" s="1"/>
  <c r="H800" i="15"/>
  <c r="I800" i="15" s="1"/>
  <c r="H801" i="15"/>
  <c r="I801" i="15" s="1"/>
  <c r="H802" i="15"/>
  <c r="I802" i="15" s="1"/>
  <c r="H803" i="15"/>
  <c r="I803" i="15" s="1"/>
  <c r="H804" i="15"/>
  <c r="I804" i="15" s="1"/>
  <c r="H805" i="15"/>
  <c r="I805" i="15" s="1"/>
  <c r="H806" i="15"/>
  <c r="I806" i="15" s="1"/>
  <c r="H807" i="15"/>
  <c r="I807" i="15" s="1"/>
  <c r="H808" i="15"/>
  <c r="I808" i="15" s="1"/>
  <c r="H809" i="15"/>
  <c r="I809" i="15" s="1"/>
  <c r="H810" i="15"/>
  <c r="I810" i="15" s="1"/>
  <c r="H811" i="15"/>
  <c r="I811" i="15" s="1"/>
  <c r="H812" i="15"/>
  <c r="I812" i="15" s="1"/>
  <c r="H813" i="15"/>
  <c r="I813" i="15" s="1"/>
  <c r="H814" i="15"/>
  <c r="I814" i="15" s="1"/>
  <c r="H815" i="15"/>
  <c r="I815" i="15" s="1"/>
  <c r="H816" i="15"/>
  <c r="I816" i="15" s="1"/>
  <c r="H817" i="15"/>
  <c r="I817" i="15" s="1"/>
  <c r="H818" i="15"/>
  <c r="I818" i="15" s="1"/>
  <c r="H819" i="15"/>
  <c r="I819" i="15" s="1"/>
  <c r="H820" i="15"/>
  <c r="I820" i="15" s="1"/>
  <c r="H821" i="15"/>
  <c r="I821" i="15" s="1"/>
  <c r="H822" i="15"/>
  <c r="I822" i="15" s="1"/>
  <c r="H823" i="15"/>
  <c r="I823" i="15" s="1"/>
  <c r="H824" i="15"/>
  <c r="I824" i="15" s="1"/>
  <c r="H825" i="15"/>
  <c r="I825" i="15" s="1"/>
  <c r="H826" i="15"/>
  <c r="I826" i="15" s="1"/>
  <c r="H827" i="15"/>
  <c r="I827" i="15" s="1"/>
  <c r="H828" i="15"/>
  <c r="I828" i="15" s="1"/>
  <c r="H829" i="15"/>
  <c r="I829" i="15" s="1"/>
  <c r="H830" i="15"/>
  <c r="I830" i="15" s="1"/>
  <c r="H831" i="15"/>
  <c r="I831" i="15" s="1"/>
  <c r="H832" i="15"/>
  <c r="I832" i="15" s="1"/>
  <c r="H833" i="15"/>
  <c r="I833" i="15" s="1"/>
  <c r="H834" i="15"/>
  <c r="I834" i="15" s="1"/>
  <c r="H835" i="15"/>
  <c r="I835" i="15" s="1"/>
  <c r="H836" i="15"/>
  <c r="I836" i="15" s="1"/>
  <c r="H837" i="15"/>
  <c r="I837" i="15" s="1"/>
  <c r="H838" i="15"/>
  <c r="I838" i="15" s="1"/>
  <c r="H839" i="15"/>
  <c r="I839" i="15" s="1"/>
  <c r="H840" i="15"/>
  <c r="I840" i="15" s="1"/>
  <c r="H841" i="15"/>
  <c r="I841" i="15" s="1"/>
  <c r="H842" i="15"/>
  <c r="I842" i="15" s="1"/>
  <c r="H843" i="15"/>
  <c r="I843" i="15" s="1"/>
  <c r="H844" i="15"/>
  <c r="I844" i="15" s="1"/>
  <c r="H845" i="15"/>
  <c r="I845" i="15" s="1"/>
  <c r="H846" i="15"/>
  <c r="I846" i="15" s="1"/>
  <c r="H847" i="15"/>
  <c r="I847" i="15" s="1"/>
  <c r="H848" i="15"/>
  <c r="I848" i="15" s="1"/>
  <c r="H849" i="15"/>
  <c r="I849" i="15" s="1"/>
  <c r="H850" i="15"/>
  <c r="I850" i="15" s="1"/>
  <c r="H851" i="15"/>
  <c r="I851" i="15" s="1"/>
  <c r="H852" i="15"/>
  <c r="I852" i="15" s="1"/>
  <c r="H853" i="15"/>
  <c r="I853" i="15" s="1"/>
  <c r="H854" i="15"/>
  <c r="I854" i="15" s="1"/>
  <c r="H855" i="15"/>
  <c r="I855" i="15" s="1"/>
  <c r="H856" i="15"/>
  <c r="I856" i="15" s="1"/>
  <c r="H857" i="15"/>
  <c r="I857" i="15" s="1"/>
  <c r="H858" i="15"/>
  <c r="I858" i="15" s="1"/>
  <c r="H859" i="15"/>
  <c r="I859" i="15" s="1"/>
  <c r="H860" i="15"/>
  <c r="I860" i="15" s="1"/>
  <c r="H861" i="15"/>
  <c r="I861" i="15" s="1"/>
  <c r="H862" i="15"/>
  <c r="I862" i="15" s="1"/>
  <c r="H863" i="15"/>
  <c r="I863" i="15" s="1"/>
  <c r="H864" i="15"/>
  <c r="I864" i="15" s="1"/>
  <c r="H865" i="15"/>
  <c r="I865" i="15" s="1"/>
  <c r="H866" i="15"/>
  <c r="I866" i="15" s="1"/>
  <c r="H867" i="15"/>
  <c r="I867" i="15" s="1"/>
  <c r="H868" i="15"/>
  <c r="I868" i="15" s="1"/>
  <c r="H869" i="15"/>
  <c r="I869" i="15" s="1"/>
  <c r="H870" i="15"/>
  <c r="I870" i="15" s="1"/>
  <c r="H871" i="15"/>
  <c r="I871" i="15" s="1"/>
  <c r="H872" i="15"/>
  <c r="I872" i="15" s="1"/>
  <c r="H873" i="15"/>
  <c r="I873" i="15" s="1"/>
  <c r="H874" i="15"/>
  <c r="I874" i="15" s="1"/>
  <c r="H875" i="15"/>
  <c r="I875" i="15" s="1"/>
  <c r="H876" i="15"/>
  <c r="I876" i="15" s="1"/>
  <c r="H877" i="15"/>
  <c r="I877" i="15" s="1"/>
  <c r="H878" i="15"/>
  <c r="I878" i="15" s="1"/>
  <c r="H879" i="15"/>
  <c r="I879" i="15" s="1"/>
  <c r="H880" i="15"/>
  <c r="I880" i="15" s="1"/>
  <c r="H881" i="15"/>
  <c r="I881" i="15" s="1"/>
  <c r="H882" i="15"/>
  <c r="I882" i="15" s="1"/>
  <c r="H883" i="15"/>
  <c r="I883" i="15" s="1"/>
  <c r="H884" i="15"/>
  <c r="I884" i="15" s="1"/>
  <c r="H885" i="15"/>
  <c r="I885" i="15" s="1"/>
  <c r="H886" i="15"/>
  <c r="I886" i="15" s="1"/>
  <c r="H887" i="15"/>
  <c r="I887" i="15" s="1"/>
  <c r="H888" i="15"/>
  <c r="I888" i="15" s="1"/>
  <c r="H889" i="15"/>
  <c r="I889" i="15" s="1"/>
  <c r="H890" i="15"/>
  <c r="I890" i="15" s="1"/>
  <c r="H891" i="15"/>
  <c r="I891" i="15" s="1"/>
  <c r="H892" i="15"/>
  <c r="I892" i="15" s="1"/>
  <c r="H893" i="15"/>
  <c r="I893" i="15" s="1"/>
  <c r="H894" i="15"/>
  <c r="I894" i="15" s="1"/>
  <c r="H895" i="15"/>
  <c r="I895" i="15" s="1"/>
  <c r="H896" i="15"/>
  <c r="I896" i="15" s="1"/>
  <c r="H897" i="15"/>
  <c r="I897" i="15" s="1"/>
  <c r="H898" i="15"/>
  <c r="I898" i="15" s="1"/>
  <c r="H899" i="15"/>
  <c r="I899" i="15" s="1"/>
  <c r="H900" i="15"/>
  <c r="I900" i="15" s="1"/>
  <c r="H901" i="15"/>
  <c r="I901" i="15" s="1"/>
  <c r="H902" i="15"/>
  <c r="I902" i="15" s="1"/>
  <c r="H903" i="15"/>
  <c r="I903" i="15" s="1"/>
  <c r="H904" i="15"/>
  <c r="I904" i="15" s="1"/>
  <c r="H905" i="15"/>
  <c r="I905" i="15" s="1"/>
  <c r="H906" i="15"/>
  <c r="I906" i="15" s="1"/>
  <c r="H907" i="15"/>
  <c r="I907" i="15" s="1"/>
  <c r="H908" i="15"/>
  <c r="I908" i="15" s="1"/>
  <c r="H909" i="15"/>
  <c r="I909" i="15" s="1"/>
  <c r="H910" i="15"/>
  <c r="I910" i="15" s="1"/>
  <c r="H911" i="15"/>
  <c r="I911" i="15" s="1"/>
  <c r="H912" i="15"/>
  <c r="I912" i="15" s="1"/>
  <c r="H913" i="15"/>
  <c r="I913" i="15" s="1"/>
  <c r="H914" i="15"/>
  <c r="I914" i="15" s="1"/>
  <c r="H915" i="15"/>
  <c r="I915" i="15" s="1"/>
  <c r="H916" i="15"/>
  <c r="I916" i="15" s="1"/>
  <c r="H917" i="15"/>
  <c r="I917" i="15" s="1"/>
  <c r="H918" i="15"/>
  <c r="I918" i="15" s="1"/>
  <c r="H919" i="15"/>
  <c r="I919" i="15" s="1"/>
  <c r="H920" i="15"/>
  <c r="I920" i="15" s="1"/>
  <c r="H921" i="15"/>
  <c r="I921" i="15" s="1"/>
  <c r="H922" i="15"/>
  <c r="I922" i="15" s="1"/>
  <c r="H923" i="15"/>
  <c r="I923" i="15" s="1"/>
  <c r="H924" i="15"/>
  <c r="I924" i="15" s="1"/>
  <c r="H925" i="15"/>
  <c r="I925" i="15" s="1"/>
  <c r="H926" i="15"/>
  <c r="I926" i="15" s="1"/>
  <c r="H927" i="15"/>
  <c r="I927" i="15" s="1"/>
  <c r="H928" i="15"/>
  <c r="I928" i="15" s="1"/>
  <c r="H929" i="15"/>
  <c r="I929" i="15" s="1"/>
  <c r="H930" i="15"/>
  <c r="I930" i="15" s="1"/>
  <c r="H931" i="15"/>
  <c r="I931" i="15" s="1"/>
  <c r="H932" i="15"/>
  <c r="I932" i="15" s="1"/>
  <c r="H933" i="15"/>
  <c r="I933" i="15" s="1"/>
  <c r="H934" i="15"/>
  <c r="I934" i="15" s="1"/>
  <c r="H935" i="15"/>
  <c r="I935" i="15" s="1"/>
  <c r="H936" i="15"/>
  <c r="I936" i="15" s="1"/>
  <c r="H937" i="15"/>
  <c r="I937" i="15" s="1"/>
  <c r="H938" i="15"/>
  <c r="I938" i="15" s="1"/>
  <c r="H939" i="15"/>
  <c r="I939" i="15" s="1"/>
  <c r="H940" i="15"/>
  <c r="I940" i="15" s="1"/>
  <c r="H941" i="15"/>
  <c r="I941" i="15" s="1"/>
  <c r="H942" i="15"/>
  <c r="I942" i="15" s="1"/>
  <c r="H943" i="15"/>
  <c r="I943" i="15" s="1"/>
  <c r="H944" i="15"/>
  <c r="I944" i="15" s="1"/>
  <c r="H945" i="15"/>
  <c r="I945" i="15" s="1"/>
  <c r="H946" i="15"/>
  <c r="I946" i="15" s="1"/>
  <c r="H947" i="15"/>
  <c r="I947" i="15" s="1"/>
  <c r="H948" i="15"/>
  <c r="I948" i="15" s="1"/>
  <c r="H949" i="15"/>
  <c r="I949" i="15" s="1"/>
  <c r="H950" i="15"/>
  <c r="I950" i="15" s="1"/>
  <c r="H951" i="15"/>
  <c r="I951" i="15" s="1"/>
  <c r="H952" i="15"/>
  <c r="I952" i="15" s="1"/>
  <c r="H953" i="15"/>
  <c r="I953" i="15" s="1"/>
  <c r="H954" i="15"/>
  <c r="I954" i="15" s="1"/>
  <c r="H955" i="15"/>
  <c r="I955" i="15" s="1"/>
  <c r="H956" i="15"/>
  <c r="I956" i="15" s="1"/>
  <c r="H957" i="15"/>
  <c r="I957" i="15" s="1"/>
  <c r="H958" i="15"/>
  <c r="I958" i="15" s="1"/>
  <c r="H959" i="15"/>
  <c r="I959" i="15" s="1"/>
  <c r="H960" i="15"/>
  <c r="I960" i="15" s="1"/>
  <c r="H961" i="15"/>
  <c r="I961" i="15" s="1"/>
  <c r="H962" i="15"/>
  <c r="I962" i="15" s="1"/>
  <c r="H963" i="15"/>
  <c r="I963" i="15" s="1"/>
  <c r="H964" i="15"/>
  <c r="I964" i="15" s="1"/>
  <c r="H965" i="15"/>
  <c r="I965" i="15" s="1"/>
  <c r="H966" i="15"/>
  <c r="I966" i="15" s="1"/>
  <c r="H967" i="15"/>
  <c r="I967" i="15" s="1"/>
  <c r="H968" i="15"/>
  <c r="I968" i="15" s="1"/>
  <c r="H969" i="15"/>
  <c r="I969" i="15" s="1"/>
  <c r="H970" i="15"/>
  <c r="I970" i="15" s="1"/>
  <c r="H971" i="15"/>
  <c r="I971" i="15" s="1"/>
  <c r="H972" i="15"/>
  <c r="I972" i="15" s="1"/>
  <c r="H973" i="15"/>
  <c r="I973" i="15" s="1"/>
  <c r="H974" i="15"/>
  <c r="I974" i="15" s="1"/>
  <c r="H975" i="15"/>
  <c r="I975" i="15" s="1"/>
  <c r="H976" i="15"/>
  <c r="I976" i="15" s="1"/>
  <c r="H977" i="15"/>
  <c r="I977" i="15" s="1"/>
  <c r="H978" i="15"/>
  <c r="I978" i="15" s="1"/>
  <c r="H979" i="15"/>
  <c r="I979" i="15" s="1"/>
  <c r="H980" i="15"/>
  <c r="I980" i="15" s="1"/>
  <c r="H981" i="15"/>
  <c r="I981" i="15" s="1"/>
  <c r="H982" i="15"/>
  <c r="I982" i="15" s="1"/>
  <c r="H983" i="15"/>
  <c r="I983" i="15" s="1"/>
  <c r="H984" i="15"/>
  <c r="I984" i="15" s="1"/>
  <c r="H985" i="15"/>
  <c r="I985" i="15" s="1"/>
  <c r="H986" i="15"/>
  <c r="I986" i="15" s="1"/>
  <c r="H987" i="15"/>
  <c r="I987" i="15" s="1"/>
  <c r="H988" i="15"/>
  <c r="I988" i="15" s="1"/>
  <c r="H989" i="15"/>
  <c r="I989" i="15" s="1"/>
  <c r="H990" i="15"/>
  <c r="I990" i="15" s="1"/>
  <c r="H991" i="15"/>
  <c r="I991" i="15" s="1"/>
  <c r="H992" i="15"/>
  <c r="I992" i="15" s="1"/>
  <c r="H993" i="15"/>
  <c r="I993" i="15" s="1"/>
  <c r="H994" i="15"/>
  <c r="I994" i="15" s="1"/>
  <c r="H995" i="15"/>
  <c r="I995" i="15" s="1"/>
  <c r="H996" i="15"/>
  <c r="I996" i="15" s="1"/>
  <c r="H997" i="15"/>
  <c r="I997" i="15" s="1"/>
  <c r="H998" i="15"/>
  <c r="I998" i="15" s="1"/>
  <c r="H999" i="15"/>
  <c r="I999" i="15" s="1"/>
  <c r="H1000" i="15"/>
  <c r="I1000" i="15" s="1"/>
  <c r="H1001" i="15"/>
  <c r="I1001" i="15" s="1"/>
  <c r="H1002" i="15"/>
  <c r="I1002" i="15" s="1"/>
  <c r="H1003" i="15"/>
  <c r="I1003" i="15" s="1"/>
  <c r="H1004" i="15"/>
  <c r="I1004" i="15" s="1"/>
  <c r="H1005" i="15"/>
  <c r="I1005" i="15" s="1"/>
  <c r="H1006" i="15"/>
  <c r="I1006" i="15" s="1"/>
  <c r="H1007" i="15"/>
  <c r="I1007" i="15" s="1"/>
  <c r="H1008" i="15"/>
  <c r="I1008" i="15" s="1"/>
  <c r="H1009" i="15"/>
  <c r="I1009" i="15" s="1"/>
  <c r="H1010" i="15"/>
  <c r="I1010" i="15" s="1"/>
  <c r="H1011" i="15"/>
  <c r="I1011" i="15" s="1"/>
  <c r="H1012" i="15"/>
  <c r="I1012" i="15" s="1"/>
  <c r="H1013" i="15"/>
  <c r="I1013" i="15" s="1"/>
  <c r="H1014" i="15"/>
  <c r="I1014" i="15" s="1"/>
  <c r="H1015" i="15"/>
  <c r="I1015" i="15" s="1"/>
  <c r="H1016" i="15"/>
  <c r="I1016" i="15" s="1"/>
  <c r="H1017" i="15"/>
  <c r="I1017" i="15" s="1"/>
  <c r="H1018" i="15"/>
  <c r="I1018" i="15" s="1"/>
  <c r="H1019" i="15"/>
  <c r="I1019" i="15" s="1"/>
  <c r="H1020" i="15"/>
  <c r="I1020" i="15" s="1"/>
  <c r="H1021" i="15"/>
  <c r="I1021" i="15" s="1"/>
  <c r="H1022" i="15"/>
  <c r="I1022" i="15" s="1"/>
  <c r="H1023" i="15"/>
  <c r="I1023" i="15" s="1"/>
  <c r="H1024" i="15"/>
  <c r="I1024" i="15" s="1"/>
  <c r="H1025" i="15"/>
  <c r="I1025" i="15" s="1"/>
  <c r="H1026" i="15"/>
  <c r="I1026" i="15" s="1"/>
  <c r="H1027" i="15"/>
  <c r="I1027" i="15" s="1"/>
  <c r="H1028" i="15"/>
  <c r="I1028" i="15" s="1"/>
  <c r="H1029" i="15"/>
  <c r="I1029" i="15" s="1"/>
  <c r="H1030" i="15"/>
  <c r="I1030" i="15" s="1"/>
  <c r="H1031" i="15"/>
  <c r="I1031" i="15" s="1"/>
  <c r="H1032" i="15"/>
  <c r="I1032" i="15" s="1"/>
  <c r="H1033" i="15"/>
  <c r="I1033" i="15" s="1"/>
  <c r="H1034" i="15"/>
  <c r="I1034" i="15" s="1"/>
  <c r="H1035" i="15"/>
  <c r="I1035" i="15" s="1"/>
  <c r="H1036" i="15"/>
  <c r="I1036" i="15" s="1"/>
  <c r="H1037" i="15"/>
  <c r="I1037" i="15" s="1"/>
  <c r="H1038" i="15"/>
  <c r="I1038" i="15" s="1"/>
  <c r="H1039" i="15"/>
  <c r="I1039" i="15" s="1"/>
  <c r="H1040" i="15"/>
  <c r="I1040" i="15" s="1"/>
  <c r="H1041" i="15"/>
  <c r="I1041" i="15" s="1"/>
  <c r="H1042" i="15"/>
  <c r="I1042" i="15" s="1"/>
  <c r="H1043" i="15"/>
  <c r="I1043" i="15" s="1"/>
  <c r="H1044" i="15"/>
  <c r="I1044" i="15" s="1"/>
  <c r="H1045" i="15"/>
  <c r="I1045" i="15" s="1"/>
  <c r="H1046" i="15"/>
  <c r="I1046" i="15" s="1"/>
  <c r="H1047" i="15"/>
  <c r="I1047" i="15" s="1"/>
  <c r="H1048" i="15"/>
  <c r="I1048" i="15" s="1"/>
  <c r="H1049" i="15"/>
  <c r="I1049" i="15" s="1"/>
  <c r="H1050" i="15"/>
  <c r="I1050" i="15" s="1"/>
  <c r="H1051" i="15"/>
  <c r="I1051" i="15" s="1"/>
  <c r="H1052" i="15"/>
  <c r="I1052" i="15" s="1"/>
  <c r="H1053" i="15"/>
  <c r="I1053" i="15" s="1"/>
  <c r="H1054" i="15"/>
  <c r="I1054" i="15" s="1"/>
  <c r="H1055" i="15"/>
  <c r="I1055" i="15" s="1"/>
  <c r="H1056" i="15"/>
  <c r="I1056" i="15" s="1"/>
  <c r="H1057" i="15"/>
  <c r="I1057" i="15" s="1"/>
  <c r="H1058" i="15"/>
  <c r="I1058" i="15" s="1"/>
  <c r="H1059" i="15"/>
  <c r="I1059" i="15" s="1"/>
  <c r="H1060" i="15"/>
  <c r="I1060" i="15" s="1"/>
  <c r="H1061" i="15"/>
  <c r="I1061" i="15" s="1"/>
  <c r="H1062" i="15"/>
  <c r="I1062" i="15" s="1"/>
  <c r="H1063" i="15"/>
  <c r="I1063" i="15" s="1"/>
  <c r="H1064" i="15"/>
  <c r="I1064" i="15" s="1"/>
  <c r="H1065" i="15"/>
  <c r="I1065" i="15" s="1"/>
  <c r="H1066" i="15"/>
  <c r="I1066" i="15" s="1"/>
  <c r="H1067" i="15"/>
  <c r="I1067" i="15" s="1"/>
  <c r="H1068" i="15"/>
  <c r="I1068" i="15" s="1"/>
  <c r="H1069" i="15"/>
  <c r="I1069" i="15" s="1"/>
  <c r="H1070" i="15"/>
  <c r="I1070" i="15" s="1"/>
  <c r="H1071" i="15"/>
  <c r="I1071" i="15" s="1"/>
  <c r="H1072" i="15"/>
  <c r="I1072" i="15" s="1"/>
  <c r="H1073" i="15"/>
  <c r="I1073" i="15" s="1"/>
  <c r="H1074" i="15"/>
  <c r="I1074" i="15" s="1"/>
  <c r="H1075" i="15"/>
  <c r="I1075" i="15" s="1"/>
  <c r="H1076" i="15"/>
  <c r="I1076" i="15" s="1"/>
  <c r="H1077" i="15"/>
  <c r="I1077" i="15" s="1"/>
  <c r="H1078" i="15"/>
  <c r="I1078" i="15" s="1"/>
  <c r="H1079" i="15"/>
  <c r="I1079" i="15" s="1"/>
  <c r="H1080" i="15"/>
  <c r="I1080" i="15" s="1"/>
  <c r="H1081" i="15"/>
  <c r="I1081" i="15" s="1"/>
  <c r="H1082" i="15"/>
  <c r="I1082" i="15" s="1"/>
  <c r="H1083" i="15"/>
  <c r="I1083" i="15" s="1"/>
  <c r="H1084" i="15"/>
  <c r="I1084" i="15" s="1"/>
  <c r="H1085" i="15"/>
  <c r="I1085" i="15" s="1"/>
  <c r="H1086" i="15"/>
  <c r="I1086" i="15" s="1"/>
  <c r="H1087" i="15"/>
  <c r="I1087" i="15" s="1"/>
  <c r="H1088" i="15"/>
  <c r="I1088" i="15" s="1"/>
  <c r="H1089" i="15"/>
  <c r="I1089" i="15" s="1"/>
  <c r="H1090" i="15"/>
  <c r="I1090" i="15" s="1"/>
  <c r="H1091" i="15"/>
  <c r="I1091" i="15" s="1"/>
  <c r="H1092" i="15"/>
  <c r="I1092" i="15" s="1"/>
  <c r="H1093" i="15"/>
  <c r="I1093" i="15" s="1"/>
  <c r="H1094" i="15"/>
  <c r="I1094" i="15" s="1"/>
  <c r="H1095" i="15"/>
  <c r="I1095" i="15" s="1"/>
  <c r="H1096" i="15"/>
  <c r="I1096" i="15" s="1"/>
  <c r="H1097" i="15"/>
  <c r="I1097" i="15" s="1"/>
  <c r="H1098" i="15"/>
  <c r="I1098" i="15" s="1"/>
  <c r="H1099" i="15"/>
  <c r="I1099" i="15" s="1"/>
  <c r="H1100" i="15"/>
  <c r="I1100" i="15" s="1"/>
  <c r="H1101" i="15"/>
  <c r="I1101" i="15" s="1"/>
  <c r="H1102" i="15"/>
  <c r="I1102" i="15" s="1"/>
  <c r="H1103" i="15"/>
  <c r="I1103" i="15" s="1"/>
  <c r="H1104" i="15"/>
  <c r="I1104" i="15" s="1"/>
  <c r="H1105" i="15"/>
  <c r="I1105" i="15" s="1"/>
  <c r="H1106" i="15"/>
  <c r="I1106" i="15" s="1"/>
  <c r="H1107" i="15"/>
  <c r="I1107" i="15" s="1"/>
  <c r="H1108" i="15"/>
  <c r="I1108" i="15" s="1"/>
  <c r="H1109" i="15"/>
  <c r="I1109" i="15" s="1"/>
  <c r="H1110" i="15"/>
  <c r="I1110" i="15" s="1"/>
  <c r="H1111" i="15"/>
  <c r="I1111" i="15" s="1"/>
  <c r="H1112" i="15"/>
  <c r="I1112" i="15" s="1"/>
  <c r="H1113" i="15"/>
  <c r="I1113" i="15" s="1"/>
  <c r="H1114" i="15"/>
  <c r="I1114" i="15" s="1"/>
  <c r="H1115" i="15"/>
  <c r="I1115" i="15" s="1"/>
  <c r="H1116" i="15"/>
  <c r="I1116" i="15" s="1"/>
  <c r="H1117" i="15"/>
  <c r="I1117" i="15" s="1"/>
  <c r="H1118" i="15"/>
  <c r="I1118" i="15" s="1"/>
  <c r="H1119" i="15"/>
  <c r="I1119" i="15" s="1"/>
  <c r="H1120" i="15"/>
  <c r="I1120" i="15" s="1"/>
  <c r="H1121" i="15"/>
  <c r="I1121" i="15" s="1"/>
  <c r="H1122" i="15"/>
  <c r="I1122" i="15" s="1"/>
  <c r="H1123" i="15"/>
  <c r="I1123" i="15" s="1"/>
  <c r="H1124" i="15"/>
  <c r="I1124" i="15" s="1"/>
  <c r="H1125" i="15"/>
  <c r="I1125" i="15" s="1"/>
  <c r="H1126" i="15"/>
  <c r="I1126" i="15" s="1"/>
  <c r="H1127" i="15"/>
  <c r="I1127" i="15" s="1"/>
  <c r="H1128" i="15"/>
  <c r="I1128" i="15" s="1"/>
  <c r="H1129" i="15"/>
  <c r="I1129" i="15" s="1"/>
  <c r="H1130" i="15"/>
  <c r="I1130" i="15" s="1"/>
  <c r="H1131" i="15"/>
  <c r="I1131" i="15" s="1"/>
  <c r="H1132" i="15"/>
  <c r="I1132" i="15" s="1"/>
  <c r="H1133" i="15"/>
  <c r="I1133" i="15" s="1"/>
  <c r="H1134" i="15"/>
  <c r="I1134" i="15" s="1"/>
  <c r="H1135" i="15"/>
  <c r="I1135" i="15" s="1"/>
  <c r="H1136" i="15"/>
  <c r="I1136" i="15" s="1"/>
  <c r="H1137" i="15"/>
  <c r="I1137" i="15" s="1"/>
  <c r="H1138" i="15"/>
  <c r="I1138" i="15" s="1"/>
  <c r="H1139" i="15"/>
  <c r="I1139" i="15" s="1"/>
  <c r="H1140" i="15"/>
  <c r="I1140" i="15" s="1"/>
  <c r="H1141" i="15"/>
  <c r="I1141" i="15" s="1"/>
  <c r="H1142" i="15"/>
  <c r="I1142" i="15" s="1"/>
  <c r="H1143" i="15"/>
  <c r="I1143" i="15" s="1"/>
  <c r="H1144" i="15"/>
  <c r="I1144" i="15" s="1"/>
  <c r="H1145" i="15"/>
  <c r="I1145" i="15" s="1"/>
  <c r="H1146" i="15"/>
  <c r="I1146" i="15" s="1"/>
  <c r="H1147" i="15"/>
  <c r="I1147" i="15" s="1"/>
  <c r="H1148" i="15"/>
  <c r="I1148" i="15" s="1"/>
  <c r="H1149" i="15"/>
  <c r="I1149" i="15" s="1"/>
  <c r="H1150" i="15"/>
  <c r="I1150" i="15" s="1"/>
  <c r="H1151" i="15"/>
  <c r="I1151" i="15" s="1"/>
  <c r="H1152" i="15"/>
  <c r="I1152" i="15" s="1"/>
  <c r="H1153" i="15"/>
  <c r="I1153" i="15" s="1"/>
  <c r="H1154" i="15"/>
  <c r="I1154" i="15" s="1"/>
  <c r="H1155" i="15"/>
  <c r="I1155" i="15" s="1"/>
  <c r="H1156" i="15"/>
  <c r="I1156" i="15" s="1"/>
  <c r="H1157" i="15"/>
  <c r="I1157" i="15" s="1"/>
  <c r="H1158" i="15"/>
  <c r="I1158" i="15" s="1"/>
  <c r="H1159" i="15"/>
  <c r="I1159" i="15" s="1"/>
  <c r="H1160" i="15"/>
  <c r="I1160" i="15" s="1"/>
  <c r="H1161" i="15"/>
  <c r="I1161" i="15" s="1"/>
  <c r="H1162" i="15"/>
  <c r="I1162" i="15" s="1"/>
  <c r="H1163" i="15"/>
  <c r="I1163" i="15" s="1"/>
  <c r="H1164" i="15"/>
  <c r="I1164" i="15" s="1"/>
  <c r="H1165" i="15"/>
  <c r="I1165" i="15" s="1"/>
  <c r="H1166" i="15"/>
  <c r="I1166" i="15" s="1"/>
  <c r="H1167" i="15"/>
  <c r="I1167" i="15" s="1"/>
  <c r="H1168" i="15"/>
  <c r="I1168" i="15" s="1"/>
  <c r="H1169" i="15"/>
  <c r="I1169" i="15" s="1"/>
  <c r="H1170" i="15"/>
  <c r="I1170" i="15" s="1"/>
  <c r="H1171" i="15"/>
  <c r="I1171" i="15" s="1"/>
  <c r="H1172" i="15"/>
  <c r="I1172" i="15" s="1"/>
  <c r="H1173" i="15"/>
  <c r="I1173" i="15" s="1"/>
  <c r="H1174" i="15"/>
  <c r="I1174" i="15" s="1"/>
  <c r="H1175" i="15"/>
  <c r="I1175" i="15" s="1"/>
  <c r="H1176" i="15"/>
  <c r="I1176" i="15" s="1"/>
  <c r="H1177" i="15"/>
  <c r="I1177" i="15" s="1"/>
  <c r="H1178" i="15"/>
  <c r="I1178" i="15" s="1"/>
  <c r="H1179" i="15"/>
  <c r="I1179" i="15" s="1"/>
  <c r="H1180" i="15"/>
  <c r="I1180" i="15" s="1"/>
  <c r="H1181" i="15"/>
  <c r="I1181" i="15" s="1"/>
  <c r="H1182" i="15"/>
  <c r="I1182" i="15" s="1"/>
  <c r="H1183" i="15"/>
  <c r="I1183" i="15" s="1"/>
  <c r="H1184" i="15"/>
  <c r="I1184" i="15" s="1"/>
  <c r="H1185" i="15"/>
  <c r="I1185" i="15" s="1"/>
  <c r="H1186" i="15"/>
  <c r="I1186" i="15" s="1"/>
  <c r="H1187" i="15"/>
  <c r="I1187" i="15" s="1"/>
  <c r="H1188" i="15"/>
  <c r="I1188" i="15" s="1"/>
  <c r="H1189" i="15"/>
  <c r="I1189" i="15" s="1"/>
  <c r="H1190" i="15"/>
  <c r="I1190" i="15" s="1"/>
  <c r="H1191" i="15"/>
  <c r="I1191" i="15" s="1"/>
  <c r="H1192" i="15"/>
  <c r="I1192" i="15" s="1"/>
  <c r="H1193" i="15"/>
  <c r="I1193" i="15" s="1"/>
  <c r="H1194" i="15"/>
  <c r="I1194" i="15" s="1"/>
  <c r="H1195" i="15"/>
  <c r="I1195" i="15" s="1"/>
  <c r="H1196" i="15"/>
  <c r="I1196" i="15" s="1"/>
  <c r="H1197" i="15"/>
  <c r="I1197" i="15" s="1"/>
  <c r="H1198" i="15"/>
  <c r="I1198" i="15" s="1"/>
  <c r="H1199" i="15"/>
  <c r="I1199" i="15" s="1"/>
  <c r="H1200" i="15"/>
  <c r="I1200" i="15" s="1"/>
  <c r="K20" i="17" l="1"/>
  <c r="K23" i="17"/>
  <c r="K24" i="17"/>
  <c r="K25" i="17"/>
  <c r="K26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19" i="17"/>
  <c r="K12" i="17"/>
  <c r="K13" i="17"/>
  <c r="K14" i="17"/>
  <c r="O17" i="17" l="1"/>
  <c r="O16" i="17"/>
  <c r="N17" i="17"/>
  <c r="N16" i="17"/>
  <c r="N2" i="17"/>
  <c r="O14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19" i="17"/>
  <c r="I14" i="17"/>
  <c r="I13" i="17"/>
  <c r="I12" i="17"/>
  <c r="I11" i="17"/>
  <c r="N15" i="17" l="1"/>
  <c r="O15" i="17"/>
  <c r="A34" i="14" l="1"/>
  <c r="A33" i="14"/>
  <c r="A35" i="14"/>
  <c r="N3" i="17" l="1"/>
  <c r="N4" i="17"/>
  <c r="N5" i="17"/>
  <c r="N6" i="17"/>
  <c r="N7" i="17"/>
  <c r="N8" i="17"/>
  <c r="N9" i="17"/>
  <c r="N10" i="17"/>
  <c r="N11" i="17"/>
  <c r="N12" i="17"/>
  <c r="N13" i="17"/>
  <c r="N14" i="17"/>
  <c r="O3" i="17"/>
  <c r="O4" i="17"/>
  <c r="O5" i="17"/>
  <c r="O6" i="17"/>
  <c r="O7" i="17"/>
  <c r="O8" i="17"/>
  <c r="O9" i="17"/>
  <c r="O10" i="17"/>
  <c r="O11" i="17"/>
  <c r="O12" i="17"/>
  <c r="O13" i="17"/>
  <c r="O2" i="17"/>
  <c r="E78" i="18"/>
  <c r="J20" i="17"/>
  <c r="J21" i="17"/>
  <c r="K21" i="17" s="1"/>
  <c r="J22" i="17"/>
  <c r="J23" i="17"/>
  <c r="L23" i="17" s="1"/>
  <c r="J24" i="17"/>
  <c r="L24" i="17"/>
  <c r="J25" i="17"/>
  <c r="J26" i="17"/>
  <c r="L26" i="17" s="1"/>
  <c r="J27" i="17"/>
  <c r="K27" i="17" s="1"/>
  <c r="L27" i="17" s="1"/>
  <c r="J28" i="17"/>
  <c r="L28" i="17"/>
  <c r="J29" i="17"/>
  <c r="L29" i="17" s="1"/>
  <c r="J30" i="17"/>
  <c r="L30" i="17"/>
  <c r="J31" i="17"/>
  <c r="L31" i="17"/>
  <c r="J32" i="17"/>
  <c r="L32" i="17"/>
  <c r="J33" i="17"/>
  <c r="L33" i="17"/>
  <c r="J34" i="17"/>
  <c r="L34" i="17"/>
  <c r="J35" i="17"/>
  <c r="L35" i="17"/>
  <c r="J36" i="17"/>
  <c r="L36" i="17"/>
  <c r="J37" i="17"/>
  <c r="L37" i="17"/>
  <c r="J38" i="17"/>
  <c r="L38" i="17"/>
  <c r="J39" i="17"/>
  <c r="L39" i="17"/>
  <c r="J40" i="17"/>
  <c r="L40" i="17"/>
  <c r="J41" i="17"/>
  <c r="L41" i="17" s="1"/>
  <c r="B7" i="18"/>
  <c r="B6" i="18"/>
  <c r="B6" i="17"/>
  <c r="B5" i="17"/>
  <c r="B5" i="18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K22" i="17" l="1"/>
  <c r="L22" i="17" s="1"/>
  <c r="L25" i="17"/>
  <c r="O18" i="17"/>
  <c r="N18" i="17"/>
  <c r="L21" i="17"/>
  <c r="L20" i="17"/>
  <c r="G19" i="17"/>
  <c r="J19" i="17"/>
  <c r="G12" i="17"/>
  <c r="G13" i="17"/>
  <c r="G14" i="17"/>
  <c r="G11" i="17"/>
  <c r="J12" i="17"/>
  <c r="J13" i="17"/>
  <c r="L13" i="17" s="1"/>
  <c r="J14" i="17"/>
  <c r="J11" i="17"/>
  <c r="K11" i="17" s="1"/>
  <c r="L14" i="17" l="1"/>
  <c r="L11" i="17"/>
  <c r="B7" i="17"/>
  <c r="C6" i="14"/>
  <c r="B9" i="17" l="1"/>
  <c r="L12" i="17"/>
  <c r="L19" i="17"/>
  <c r="G15" i="14"/>
  <c r="A37" i="14"/>
  <c r="F24" i="14"/>
  <c r="F26" i="14" s="1"/>
  <c r="G24" i="14"/>
  <c r="G16" i="14" l="1"/>
  <c r="G14" i="14"/>
  <c r="G13" i="14"/>
  <c r="C5" i="14"/>
  <c r="C4" i="14"/>
  <c r="I25" i="14" l="1"/>
  <c r="J8" i="14"/>
  <c r="F19" i="14" s="1"/>
  <c r="J9" i="14"/>
  <c r="F20" i="14" s="1"/>
  <c r="J10" i="14"/>
  <c r="F21" i="14" s="1"/>
  <c r="J11" i="14"/>
  <c r="F22" i="14" s="1"/>
  <c r="J12" i="14"/>
  <c r="F23" i="14" s="1"/>
  <c r="D32" i="15" l="1"/>
  <c r="B32" i="15"/>
  <c r="B31" i="15" l="1"/>
  <c r="L31" i="15" s="1"/>
  <c r="B30" i="15"/>
  <c r="L30" i="15" s="1"/>
  <c r="B29" i="15"/>
  <c r="L29" i="15" s="1"/>
  <c r="B28" i="15"/>
  <c r="L28" i="15" s="1"/>
  <c r="B27" i="15"/>
  <c r="L27" i="15" s="1"/>
  <c r="B26" i="15"/>
  <c r="L26" i="15" s="1"/>
  <c r="B25" i="15"/>
  <c r="L25" i="15" s="1"/>
  <c r="B24" i="15"/>
  <c r="L24" i="15" s="1"/>
  <c r="B23" i="15"/>
  <c r="L23" i="15" s="1"/>
  <c r="B22" i="15"/>
  <c r="L22" i="15" s="1"/>
  <c r="B21" i="15"/>
  <c r="L21" i="15" s="1"/>
  <c r="B20" i="15"/>
  <c r="L20" i="15" s="1"/>
  <c r="B19" i="15"/>
  <c r="L19" i="15" s="1"/>
  <c r="B18" i="15"/>
  <c r="L18" i="15" s="1"/>
  <c r="B17" i="15"/>
  <c r="L17" i="15" s="1"/>
  <c r="B16" i="15"/>
  <c r="L16" i="15" s="1"/>
  <c r="B14" i="15"/>
  <c r="L14" i="15" s="1"/>
  <c r="B15" i="15"/>
  <c r="L15" i="15" s="1"/>
  <c r="B13" i="15"/>
  <c r="M20" i="15" l="1"/>
  <c r="M21" i="15"/>
  <c r="M22" i="15"/>
  <c r="M23" i="15"/>
  <c r="M24" i="15"/>
  <c r="M25" i="15"/>
  <c r="M26" i="15"/>
  <c r="M27" i="15"/>
  <c r="M28" i="15"/>
  <c r="M29" i="15"/>
  <c r="M30" i="15"/>
  <c r="M31" i="15"/>
  <c r="D1201" i="15" l="1"/>
  <c r="M32" i="15"/>
  <c r="M19" i="15"/>
  <c r="M18" i="15"/>
  <c r="M17" i="15"/>
  <c r="M16" i="15"/>
  <c r="M15" i="15"/>
  <c r="M14" i="15"/>
  <c r="L13" i="15"/>
  <c r="L32" i="15" s="1"/>
  <c r="M13" i="15" l="1"/>
  <c r="G78" i="15"/>
  <c r="H78" i="15" s="1"/>
  <c r="I78" i="15" s="1"/>
  <c r="G73" i="15"/>
  <c r="H73" i="15" s="1"/>
  <c r="I73" i="15" s="1"/>
  <c r="G74" i="15"/>
  <c r="H74" i="15" s="1"/>
  <c r="I74" i="15" s="1"/>
  <c r="G75" i="15"/>
  <c r="H75" i="15" s="1"/>
  <c r="I75" i="15" s="1"/>
  <c r="G35" i="15"/>
  <c r="H35" i="15" s="1"/>
  <c r="I35" i="15" s="1"/>
  <c r="G36" i="15"/>
  <c r="H36" i="15" s="1"/>
  <c r="I36" i="15" s="1"/>
  <c r="G37" i="15"/>
  <c r="H37" i="15" s="1"/>
  <c r="I37" i="15" s="1"/>
  <c r="G38" i="15"/>
  <c r="H38" i="15" s="1"/>
  <c r="I38" i="15" s="1"/>
  <c r="G39" i="15"/>
  <c r="H39" i="15" s="1"/>
  <c r="I39" i="15" s="1"/>
  <c r="G40" i="15"/>
  <c r="H40" i="15" s="1"/>
  <c r="I40" i="15" s="1"/>
  <c r="G41" i="15"/>
  <c r="H41" i="15" s="1"/>
  <c r="I41" i="15" s="1"/>
  <c r="G42" i="15"/>
  <c r="H42" i="15" s="1"/>
  <c r="I42" i="15" s="1"/>
  <c r="G43" i="15"/>
  <c r="H43" i="15" s="1"/>
  <c r="I43" i="15" s="1"/>
  <c r="G44" i="15"/>
  <c r="H44" i="15" s="1"/>
  <c r="I44" i="15" s="1"/>
  <c r="G45" i="15"/>
  <c r="H45" i="15" s="1"/>
  <c r="I45" i="15" s="1"/>
  <c r="G46" i="15"/>
  <c r="H46" i="15" s="1"/>
  <c r="I46" i="15" s="1"/>
  <c r="G47" i="15"/>
  <c r="H47" i="15" s="1"/>
  <c r="I47" i="15" s="1"/>
  <c r="G48" i="15"/>
  <c r="H48" i="15" s="1"/>
  <c r="I48" i="15" s="1"/>
  <c r="G49" i="15"/>
  <c r="H49" i="15" s="1"/>
  <c r="I49" i="15" s="1"/>
  <c r="G50" i="15"/>
  <c r="H50" i="15" s="1"/>
  <c r="I50" i="15" s="1"/>
  <c r="G51" i="15"/>
  <c r="H51" i="15" s="1"/>
  <c r="I51" i="15" s="1"/>
  <c r="G52" i="15"/>
  <c r="H52" i="15" s="1"/>
  <c r="I52" i="15" s="1"/>
  <c r="G53" i="15"/>
  <c r="H53" i="15" s="1"/>
  <c r="I53" i="15" s="1"/>
  <c r="G54" i="15"/>
  <c r="H54" i="15" s="1"/>
  <c r="I54" i="15" s="1"/>
  <c r="G55" i="15"/>
  <c r="H55" i="15" s="1"/>
  <c r="I55" i="15" s="1"/>
  <c r="G56" i="15"/>
  <c r="H56" i="15" s="1"/>
  <c r="I56" i="15" s="1"/>
  <c r="G57" i="15"/>
  <c r="H57" i="15" s="1"/>
  <c r="I57" i="15" s="1"/>
  <c r="G58" i="15"/>
  <c r="H58" i="15" s="1"/>
  <c r="I58" i="15" s="1"/>
  <c r="G59" i="15"/>
  <c r="H59" i="15" s="1"/>
  <c r="I59" i="15" s="1"/>
  <c r="G60" i="15"/>
  <c r="H60" i="15" s="1"/>
  <c r="I60" i="15" s="1"/>
  <c r="G61" i="15"/>
  <c r="H61" i="15" s="1"/>
  <c r="I61" i="15" s="1"/>
  <c r="G62" i="15"/>
  <c r="H62" i="15" s="1"/>
  <c r="I62" i="15" s="1"/>
  <c r="G63" i="15"/>
  <c r="H63" i="15" s="1"/>
  <c r="I63" i="15" s="1"/>
  <c r="G64" i="15"/>
  <c r="H64" i="15" s="1"/>
  <c r="I64" i="15" s="1"/>
  <c r="G65" i="15"/>
  <c r="H65" i="15" s="1"/>
  <c r="I65" i="15" s="1"/>
  <c r="G66" i="15"/>
  <c r="H66" i="15" s="1"/>
  <c r="I66" i="15" s="1"/>
  <c r="G67" i="15"/>
  <c r="H67" i="15" s="1"/>
  <c r="I67" i="15" s="1"/>
  <c r="G68" i="15"/>
  <c r="H68" i="15" s="1"/>
  <c r="I68" i="15" s="1"/>
  <c r="G69" i="15"/>
  <c r="H69" i="15" s="1"/>
  <c r="I69" i="15" s="1"/>
  <c r="G70" i="15"/>
  <c r="H70" i="15" s="1"/>
  <c r="I70" i="15" s="1"/>
  <c r="G71" i="15"/>
  <c r="H71" i="15" s="1"/>
  <c r="I71" i="15" s="1"/>
  <c r="G72" i="15"/>
  <c r="H72" i="15" s="1"/>
  <c r="I72" i="15" s="1"/>
  <c r="G76" i="15"/>
  <c r="H76" i="15" s="1"/>
  <c r="I76" i="15" s="1"/>
  <c r="G77" i="15"/>
  <c r="H77" i="15" s="1"/>
  <c r="I77" i="15" s="1"/>
  <c r="G79" i="15"/>
  <c r="H79" i="15" s="1"/>
  <c r="I79" i="15" s="1"/>
  <c r="G80" i="15"/>
  <c r="H80" i="15" s="1"/>
  <c r="I80" i="15" s="1"/>
  <c r="G81" i="15"/>
  <c r="H81" i="15" s="1"/>
  <c r="I81" i="15" s="1"/>
  <c r="G82" i="15"/>
  <c r="H82" i="15" s="1"/>
  <c r="I82" i="15" s="1"/>
  <c r="G83" i="15"/>
  <c r="H83" i="15" s="1"/>
  <c r="I83" i="15" s="1"/>
  <c r="G84" i="15"/>
  <c r="H84" i="15" s="1"/>
  <c r="I84" i="15" s="1"/>
  <c r="G85" i="15"/>
  <c r="H85" i="15" s="1"/>
  <c r="I85" i="15" s="1"/>
  <c r="G86" i="15"/>
  <c r="H86" i="15" s="1"/>
  <c r="I86" i="15" s="1"/>
  <c r="G87" i="15"/>
  <c r="H87" i="15" s="1"/>
  <c r="I87" i="15" s="1"/>
  <c r="G88" i="15"/>
  <c r="H88" i="15" s="1"/>
  <c r="I88" i="15" s="1"/>
  <c r="G89" i="15"/>
  <c r="H89" i="15" s="1"/>
  <c r="I89" i="15" s="1"/>
  <c r="G90" i="15"/>
  <c r="H90" i="15" s="1"/>
  <c r="I90" i="15" s="1"/>
  <c r="G91" i="15"/>
  <c r="H91" i="15" s="1"/>
  <c r="I91" i="15" s="1"/>
  <c r="G92" i="15"/>
  <c r="H92" i="15" s="1"/>
  <c r="I92" i="15" s="1"/>
  <c r="G93" i="15"/>
  <c r="H93" i="15" s="1"/>
  <c r="I93" i="15" s="1"/>
  <c r="G94" i="15"/>
  <c r="H94" i="15" s="1"/>
  <c r="I94" i="15" s="1"/>
  <c r="G95" i="15"/>
  <c r="H95" i="15" s="1"/>
  <c r="I95" i="15" s="1"/>
  <c r="G96" i="15"/>
  <c r="H96" i="15" s="1"/>
  <c r="I96" i="15" s="1"/>
  <c r="G97" i="15"/>
  <c r="H97" i="15" s="1"/>
  <c r="I97" i="15" s="1"/>
  <c r="G98" i="15"/>
  <c r="H98" i="15" s="1"/>
  <c r="I98" i="15" s="1"/>
  <c r="G99" i="15"/>
  <c r="H99" i="15" s="1"/>
  <c r="I99" i="15" s="1"/>
  <c r="G100" i="15"/>
  <c r="H100" i="15" s="1"/>
  <c r="I100" i="15" s="1"/>
  <c r="G101" i="15"/>
  <c r="H101" i="15" s="1"/>
  <c r="I101" i="15" s="1"/>
  <c r="G102" i="15"/>
  <c r="H102" i="15" s="1"/>
  <c r="I102" i="15" s="1"/>
  <c r="G103" i="15"/>
  <c r="H103" i="15" s="1"/>
  <c r="I103" i="15" s="1"/>
  <c r="G104" i="15"/>
  <c r="H104" i="15" s="1"/>
  <c r="I104" i="15" s="1"/>
  <c r="G105" i="15"/>
  <c r="H105" i="15" s="1"/>
  <c r="I105" i="15" s="1"/>
  <c r="G106" i="15"/>
  <c r="H106" i="15" s="1"/>
  <c r="I106" i="15" s="1"/>
  <c r="G107" i="15"/>
  <c r="H107" i="15" s="1"/>
  <c r="I107" i="15" s="1"/>
  <c r="G108" i="15"/>
  <c r="H108" i="15" s="1"/>
  <c r="I108" i="15" s="1"/>
  <c r="G109" i="15"/>
  <c r="H109" i="15" s="1"/>
  <c r="I109" i="15" s="1"/>
  <c r="G110" i="15"/>
  <c r="H110" i="15" s="1"/>
  <c r="I110" i="15" s="1"/>
  <c r="G111" i="15"/>
  <c r="H111" i="15" s="1"/>
  <c r="I111" i="15" s="1"/>
  <c r="G112" i="15"/>
  <c r="H112" i="15" s="1"/>
  <c r="I112" i="15" s="1"/>
  <c r="G113" i="15"/>
  <c r="H113" i="15" s="1"/>
  <c r="I113" i="15" s="1"/>
  <c r="G114" i="15"/>
  <c r="H114" i="15" s="1"/>
  <c r="I114" i="15" s="1"/>
  <c r="G115" i="15"/>
  <c r="H115" i="15" s="1"/>
  <c r="I115" i="15" s="1"/>
  <c r="G116" i="15"/>
  <c r="H116" i="15" s="1"/>
  <c r="I116" i="15" s="1"/>
  <c r="G117" i="15"/>
  <c r="H117" i="15" s="1"/>
  <c r="I117" i="15" s="1"/>
  <c r="G118" i="15"/>
  <c r="H118" i="15" s="1"/>
  <c r="I118" i="15" s="1"/>
  <c r="G119" i="15"/>
  <c r="H119" i="15" s="1"/>
  <c r="I119" i="15" s="1"/>
  <c r="G120" i="15"/>
  <c r="H120" i="15" s="1"/>
  <c r="I120" i="15" s="1"/>
  <c r="G121" i="15"/>
  <c r="H121" i="15" s="1"/>
  <c r="I121" i="15" s="1"/>
  <c r="G122" i="15"/>
  <c r="H122" i="15" s="1"/>
  <c r="I122" i="15" s="1"/>
  <c r="G123" i="15"/>
  <c r="H123" i="15" s="1"/>
  <c r="I123" i="15" s="1"/>
  <c r="G124" i="15"/>
  <c r="H124" i="15" s="1"/>
  <c r="I124" i="15" s="1"/>
  <c r="G125" i="15"/>
  <c r="H125" i="15" s="1"/>
  <c r="I125" i="15" s="1"/>
  <c r="G126" i="15"/>
  <c r="H126" i="15" s="1"/>
  <c r="I126" i="15" s="1"/>
  <c r="G127" i="15"/>
  <c r="H127" i="15" s="1"/>
  <c r="I127" i="15" s="1"/>
  <c r="G128" i="15"/>
  <c r="H128" i="15" s="1"/>
  <c r="I128" i="15" s="1"/>
  <c r="G129" i="15"/>
  <c r="H129" i="15" s="1"/>
  <c r="I129" i="15" s="1"/>
  <c r="G130" i="15"/>
  <c r="H130" i="15" s="1"/>
  <c r="I130" i="15" s="1"/>
  <c r="G131" i="15"/>
  <c r="H131" i="15" s="1"/>
  <c r="I131" i="15" s="1"/>
  <c r="G132" i="15"/>
  <c r="H132" i="15" s="1"/>
  <c r="I132" i="15" s="1"/>
  <c r="G133" i="15"/>
  <c r="H133" i="15" s="1"/>
  <c r="I133" i="15" s="1"/>
  <c r="G134" i="15"/>
  <c r="H134" i="15" s="1"/>
  <c r="I134" i="15" s="1"/>
  <c r="G135" i="15"/>
  <c r="H135" i="15" s="1"/>
  <c r="I135" i="15" s="1"/>
  <c r="G136" i="15"/>
  <c r="H136" i="15" s="1"/>
  <c r="I136" i="15" s="1"/>
  <c r="G137" i="15"/>
  <c r="H137" i="15" s="1"/>
  <c r="I137" i="15" s="1"/>
  <c r="G138" i="15"/>
  <c r="H138" i="15" s="1"/>
  <c r="I138" i="15" s="1"/>
  <c r="G139" i="15"/>
  <c r="H139" i="15" s="1"/>
  <c r="I139" i="15" s="1"/>
  <c r="G140" i="15"/>
  <c r="H140" i="15" s="1"/>
  <c r="I140" i="15" s="1"/>
  <c r="G141" i="15"/>
  <c r="H141" i="15" s="1"/>
  <c r="I141" i="15" s="1"/>
  <c r="G142" i="15"/>
  <c r="H142" i="15" s="1"/>
  <c r="I142" i="15" s="1"/>
  <c r="G143" i="15"/>
  <c r="H143" i="15" s="1"/>
  <c r="I143" i="15" s="1"/>
  <c r="G144" i="15"/>
  <c r="H144" i="15" s="1"/>
  <c r="I144" i="15" s="1"/>
  <c r="G145" i="15"/>
  <c r="H145" i="15" s="1"/>
  <c r="I145" i="15" s="1"/>
  <c r="G146" i="15"/>
  <c r="H146" i="15" s="1"/>
  <c r="I146" i="15" s="1"/>
  <c r="G147" i="15"/>
  <c r="H147" i="15" s="1"/>
  <c r="I147" i="15" s="1"/>
  <c r="G148" i="15"/>
  <c r="H148" i="15" s="1"/>
  <c r="I148" i="15" s="1"/>
  <c r="G149" i="15"/>
  <c r="H149" i="15" s="1"/>
  <c r="I149" i="15" s="1"/>
  <c r="G150" i="15"/>
  <c r="H150" i="15" s="1"/>
  <c r="I150" i="15" s="1"/>
  <c r="G151" i="15"/>
  <c r="H151" i="15" s="1"/>
  <c r="I151" i="15" s="1"/>
  <c r="G152" i="15"/>
  <c r="H152" i="15" s="1"/>
  <c r="I152" i="15" s="1"/>
  <c r="G153" i="15"/>
  <c r="H153" i="15" s="1"/>
  <c r="I153" i="15" s="1"/>
  <c r="G154" i="15"/>
  <c r="H154" i="15" s="1"/>
  <c r="I154" i="15" s="1"/>
  <c r="G155" i="15"/>
  <c r="H155" i="15" s="1"/>
  <c r="I155" i="15" s="1"/>
  <c r="G156" i="15"/>
  <c r="H156" i="15" s="1"/>
  <c r="I156" i="15" s="1"/>
  <c r="G157" i="15"/>
  <c r="H157" i="15" s="1"/>
  <c r="I157" i="15" s="1"/>
  <c r="G158" i="15"/>
  <c r="H158" i="15" s="1"/>
  <c r="I158" i="15" s="1"/>
  <c r="G159" i="15"/>
  <c r="H159" i="15" s="1"/>
  <c r="I159" i="15" s="1"/>
  <c r="G160" i="15"/>
  <c r="H160" i="15" s="1"/>
  <c r="I160" i="15" s="1"/>
  <c r="G161" i="15"/>
  <c r="H161" i="15" s="1"/>
  <c r="I161" i="15" s="1"/>
  <c r="G162" i="15"/>
  <c r="H162" i="15" s="1"/>
  <c r="I162" i="15" s="1"/>
  <c r="G163" i="15"/>
  <c r="H163" i="15" s="1"/>
  <c r="I163" i="15" s="1"/>
  <c r="G164" i="15"/>
  <c r="H164" i="15" s="1"/>
  <c r="I164" i="15" s="1"/>
  <c r="G165" i="15"/>
  <c r="H165" i="15" s="1"/>
  <c r="I165" i="15" s="1"/>
  <c r="G166" i="15"/>
  <c r="H166" i="15" s="1"/>
  <c r="I166" i="15" s="1"/>
  <c r="G167" i="15"/>
  <c r="H167" i="15" s="1"/>
  <c r="I167" i="15" s="1"/>
  <c r="G168" i="15"/>
  <c r="H168" i="15" s="1"/>
  <c r="I168" i="15" s="1"/>
  <c r="G169" i="15"/>
  <c r="H169" i="15" s="1"/>
  <c r="I169" i="15" s="1"/>
  <c r="G170" i="15"/>
  <c r="H170" i="15" s="1"/>
  <c r="I170" i="15" s="1"/>
  <c r="G171" i="15"/>
  <c r="H171" i="15" s="1"/>
  <c r="I171" i="15" s="1"/>
  <c r="G172" i="15"/>
  <c r="H172" i="15" s="1"/>
  <c r="I172" i="15" s="1"/>
  <c r="G173" i="15"/>
  <c r="H173" i="15" s="1"/>
  <c r="I173" i="15" s="1"/>
  <c r="G174" i="15"/>
  <c r="H174" i="15" s="1"/>
  <c r="I174" i="15" s="1"/>
  <c r="G175" i="15"/>
  <c r="H175" i="15" s="1"/>
  <c r="I175" i="15" s="1"/>
  <c r="G176" i="15"/>
  <c r="H176" i="15" s="1"/>
  <c r="I176" i="15" s="1"/>
  <c r="G177" i="15"/>
  <c r="H177" i="15" s="1"/>
  <c r="I177" i="15" s="1"/>
  <c r="G178" i="15"/>
  <c r="H178" i="15" s="1"/>
  <c r="I178" i="15" s="1"/>
  <c r="G179" i="15"/>
  <c r="H179" i="15" s="1"/>
  <c r="I179" i="15" s="1"/>
  <c r="G180" i="15"/>
  <c r="H180" i="15" s="1"/>
  <c r="I180" i="15" s="1"/>
  <c r="G181" i="15"/>
  <c r="H181" i="15" s="1"/>
  <c r="I181" i="15" s="1"/>
  <c r="G182" i="15"/>
  <c r="H182" i="15" s="1"/>
  <c r="I182" i="15" s="1"/>
  <c r="G183" i="15"/>
  <c r="H183" i="15" s="1"/>
  <c r="I183" i="15" s="1"/>
  <c r="G184" i="15"/>
  <c r="H184" i="15" s="1"/>
  <c r="I184" i="15" s="1"/>
  <c r="G185" i="15"/>
  <c r="H185" i="15" s="1"/>
  <c r="I185" i="15" s="1"/>
  <c r="G186" i="15"/>
  <c r="H186" i="15" s="1"/>
  <c r="I186" i="15" s="1"/>
  <c r="G187" i="15"/>
  <c r="H187" i="15" s="1"/>
  <c r="I187" i="15" s="1"/>
  <c r="G188" i="15"/>
  <c r="H188" i="15" s="1"/>
  <c r="I188" i="15" s="1"/>
  <c r="G189" i="15"/>
  <c r="H189" i="15" s="1"/>
  <c r="I189" i="15" s="1"/>
  <c r="G190" i="15"/>
  <c r="H190" i="15" s="1"/>
  <c r="I190" i="15" s="1"/>
  <c r="G191" i="15"/>
  <c r="H191" i="15" s="1"/>
  <c r="I191" i="15" s="1"/>
  <c r="G192" i="15"/>
  <c r="H192" i="15" s="1"/>
  <c r="I192" i="15" s="1"/>
  <c r="G193" i="15"/>
  <c r="H193" i="15" s="1"/>
  <c r="I193" i="15" s="1"/>
  <c r="G194" i="15"/>
  <c r="H194" i="15" s="1"/>
  <c r="I194" i="15" s="1"/>
  <c r="G195" i="15"/>
  <c r="H195" i="15" s="1"/>
  <c r="I195" i="15" s="1"/>
  <c r="G196" i="15"/>
  <c r="H196" i="15" s="1"/>
  <c r="I196" i="15" s="1"/>
  <c r="G197" i="15"/>
  <c r="H197" i="15" s="1"/>
  <c r="I197" i="15" s="1"/>
  <c r="G198" i="15"/>
  <c r="H198" i="15" s="1"/>
  <c r="I198" i="15" s="1"/>
  <c r="G199" i="15"/>
  <c r="H199" i="15" s="1"/>
  <c r="I199" i="15" s="1"/>
  <c r="G200" i="15"/>
  <c r="H200" i="15" s="1"/>
  <c r="I200" i="15" s="1"/>
  <c r="G201" i="15"/>
  <c r="H201" i="15" s="1"/>
  <c r="I201" i="15" s="1"/>
  <c r="G202" i="15"/>
  <c r="H202" i="15" s="1"/>
  <c r="I202" i="15" s="1"/>
  <c r="G203" i="15"/>
  <c r="H203" i="15" s="1"/>
  <c r="I203" i="15" s="1"/>
  <c r="G204" i="15"/>
  <c r="H204" i="15" s="1"/>
  <c r="I204" i="15" s="1"/>
  <c r="G205" i="15"/>
  <c r="H205" i="15" s="1"/>
  <c r="I205" i="15" s="1"/>
  <c r="G206" i="15"/>
  <c r="H206" i="15" s="1"/>
  <c r="I206" i="15" s="1"/>
  <c r="G207" i="15"/>
  <c r="H207" i="15" s="1"/>
  <c r="I207" i="15" s="1"/>
  <c r="G208" i="15"/>
  <c r="H208" i="15" s="1"/>
  <c r="I208" i="15" s="1"/>
  <c r="G209" i="15"/>
  <c r="H209" i="15" s="1"/>
  <c r="I209" i="15" s="1"/>
  <c r="G210" i="15"/>
  <c r="H210" i="15" s="1"/>
  <c r="I210" i="15" s="1"/>
  <c r="G211" i="15"/>
  <c r="H211" i="15" s="1"/>
  <c r="I211" i="15" s="1"/>
  <c r="G212" i="15"/>
  <c r="H212" i="15" s="1"/>
  <c r="I212" i="15" s="1"/>
  <c r="G213" i="15"/>
  <c r="H213" i="15" s="1"/>
  <c r="I213" i="15" s="1"/>
  <c r="G214" i="15"/>
  <c r="H214" i="15" s="1"/>
  <c r="I214" i="15" s="1"/>
  <c r="G215" i="15"/>
  <c r="H215" i="15" s="1"/>
  <c r="I215" i="15" s="1"/>
  <c r="G216" i="15"/>
  <c r="H216" i="15" s="1"/>
  <c r="I216" i="15" s="1"/>
  <c r="G217" i="15"/>
  <c r="H217" i="15" s="1"/>
  <c r="I217" i="15" s="1"/>
  <c r="G218" i="15"/>
  <c r="H218" i="15" s="1"/>
  <c r="I218" i="15" s="1"/>
  <c r="G219" i="15"/>
  <c r="H219" i="15" s="1"/>
  <c r="I219" i="15" s="1"/>
  <c r="G220" i="15"/>
  <c r="H220" i="15" s="1"/>
  <c r="I220" i="15" s="1"/>
  <c r="G221" i="15"/>
  <c r="H221" i="15" s="1"/>
  <c r="I221" i="15" s="1"/>
  <c r="G222" i="15"/>
  <c r="H222" i="15" s="1"/>
  <c r="I222" i="15" s="1"/>
  <c r="G223" i="15"/>
  <c r="H223" i="15" s="1"/>
  <c r="I223" i="15" s="1"/>
  <c r="G224" i="15"/>
  <c r="H224" i="15" s="1"/>
  <c r="I224" i="15" s="1"/>
  <c r="G225" i="15"/>
  <c r="H225" i="15" s="1"/>
  <c r="I225" i="15" s="1"/>
  <c r="G226" i="15"/>
  <c r="H226" i="15" s="1"/>
  <c r="I226" i="15" s="1"/>
  <c r="G227" i="15"/>
  <c r="H227" i="15" s="1"/>
  <c r="I227" i="15" s="1"/>
  <c r="G228" i="15"/>
  <c r="H228" i="15" s="1"/>
  <c r="I228" i="15" s="1"/>
  <c r="G229" i="15"/>
  <c r="H229" i="15" s="1"/>
  <c r="I229" i="15" s="1"/>
  <c r="G230" i="15"/>
  <c r="H230" i="15" s="1"/>
  <c r="I230" i="15" s="1"/>
  <c r="G231" i="15"/>
  <c r="H231" i="15" s="1"/>
  <c r="I231" i="15" s="1"/>
  <c r="G232" i="15"/>
  <c r="H232" i="15" s="1"/>
  <c r="I232" i="15" s="1"/>
  <c r="G233" i="15"/>
  <c r="H233" i="15" s="1"/>
  <c r="I233" i="15" s="1"/>
  <c r="G234" i="15"/>
  <c r="H234" i="15" s="1"/>
  <c r="I234" i="15" s="1"/>
  <c r="G235" i="15"/>
  <c r="H235" i="15" s="1"/>
  <c r="I235" i="15" s="1"/>
  <c r="G236" i="15"/>
  <c r="H236" i="15" s="1"/>
  <c r="I236" i="15" s="1"/>
  <c r="G237" i="15"/>
  <c r="H237" i="15" s="1"/>
  <c r="I237" i="15" s="1"/>
  <c r="G238" i="15"/>
  <c r="H238" i="15" s="1"/>
  <c r="I238" i="15" s="1"/>
  <c r="G239" i="15"/>
  <c r="H239" i="15" s="1"/>
  <c r="I239" i="15" s="1"/>
  <c r="G240" i="15"/>
  <c r="H240" i="15" s="1"/>
  <c r="I240" i="15" s="1"/>
  <c r="G241" i="15"/>
  <c r="H241" i="15" s="1"/>
  <c r="I241" i="15" s="1"/>
  <c r="G242" i="15"/>
  <c r="H242" i="15" s="1"/>
  <c r="I242" i="15" s="1"/>
  <c r="G243" i="15"/>
  <c r="H243" i="15" s="1"/>
  <c r="I243" i="15" s="1"/>
  <c r="G244" i="15"/>
  <c r="H244" i="15" s="1"/>
  <c r="I244" i="15" s="1"/>
  <c r="G245" i="15"/>
  <c r="H245" i="15" s="1"/>
  <c r="I245" i="15" s="1"/>
  <c r="G246" i="15"/>
  <c r="H246" i="15" s="1"/>
  <c r="I246" i="15" s="1"/>
  <c r="G247" i="15"/>
  <c r="H247" i="15" s="1"/>
  <c r="I247" i="15" s="1"/>
  <c r="G248" i="15"/>
  <c r="H248" i="15" s="1"/>
  <c r="I248" i="15" s="1"/>
  <c r="G249" i="15"/>
  <c r="H249" i="15" s="1"/>
  <c r="I249" i="15" s="1"/>
  <c r="G250" i="15"/>
  <c r="H250" i="15" s="1"/>
  <c r="I250" i="15" s="1"/>
  <c r="G251" i="15"/>
  <c r="H251" i="15" s="1"/>
  <c r="I251" i="15" s="1"/>
  <c r="G252" i="15"/>
  <c r="H252" i="15" s="1"/>
  <c r="I252" i="15" s="1"/>
  <c r="G253" i="15"/>
  <c r="H253" i="15" s="1"/>
  <c r="I253" i="15" s="1"/>
  <c r="G254" i="15"/>
  <c r="H254" i="15" s="1"/>
  <c r="I254" i="15" s="1"/>
  <c r="G255" i="15"/>
  <c r="H255" i="15" s="1"/>
  <c r="I255" i="15" s="1"/>
  <c r="G256" i="15"/>
  <c r="H256" i="15" s="1"/>
  <c r="I256" i="15" s="1"/>
  <c r="G257" i="15"/>
  <c r="H257" i="15" s="1"/>
  <c r="I257" i="15" s="1"/>
  <c r="G258" i="15"/>
  <c r="H258" i="15" s="1"/>
  <c r="I258" i="15" s="1"/>
  <c r="G259" i="15"/>
  <c r="H259" i="15" s="1"/>
  <c r="I259" i="15" s="1"/>
  <c r="G260" i="15"/>
  <c r="H260" i="15" s="1"/>
  <c r="I260" i="15" s="1"/>
  <c r="G261" i="15"/>
  <c r="H261" i="15" s="1"/>
  <c r="I261" i="15" s="1"/>
  <c r="G262" i="15"/>
  <c r="H262" i="15" s="1"/>
  <c r="I262" i="15" s="1"/>
  <c r="G263" i="15"/>
  <c r="H263" i="15" s="1"/>
  <c r="I263" i="15" s="1"/>
  <c r="G264" i="15"/>
  <c r="H264" i="15" s="1"/>
  <c r="I264" i="15" s="1"/>
  <c r="G265" i="15"/>
  <c r="H265" i="15" s="1"/>
  <c r="I265" i="15" s="1"/>
  <c r="G266" i="15"/>
  <c r="H266" i="15" s="1"/>
  <c r="I266" i="15" s="1"/>
  <c r="G267" i="15"/>
  <c r="H267" i="15" s="1"/>
  <c r="I267" i="15" s="1"/>
  <c r="G268" i="15"/>
  <c r="H268" i="15" s="1"/>
  <c r="I268" i="15" s="1"/>
  <c r="G269" i="15"/>
  <c r="H269" i="15" s="1"/>
  <c r="I269" i="15" s="1"/>
  <c r="G270" i="15"/>
  <c r="H270" i="15" s="1"/>
  <c r="I270" i="15" s="1"/>
  <c r="G271" i="15"/>
  <c r="H271" i="15" s="1"/>
  <c r="I271" i="15" s="1"/>
  <c r="G272" i="15"/>
  <c r="H272" i="15" s="1"/>
  <c r="I272" i="15" s="1"/>
  <c r="G273" i="15"/>
  <c r="H273" i="15" s="1"/>
  <c r="I273" i="15" s="1"/>
  <c r="G274" i="15"/>
  <c r="H274" i="15" s="1"/>
  <c r="I274" i="15" s="1"/>
  <c r="G275" i="15"/>
  <c r="H275" i="15" s="1"/>
  <c r="I275" i="15" s="1"/>
  <c r="G276" i="15"/>
  <c r="H276" i="15" s="1"/>
  <c r="I276" i="15" s="1"/>
  <c r="G277" i="15"/>
  <c r="H277" i="15" s="1"/>
  <c r="I277" i="15" s="1"/>
  <c r="G278" i="15"/>
  <c r="H278" i="15" s="1"/>
  <c r="I278" i="15" s="1"/>
  <c r="G279" i="15"/>
  <c r="H279" i="15" s="1"/>
  <c r="I279" i="15" s="1"/>
  <c r="G280" i="15"/>
  <c r="H280" i="15" s="1"/>
  <c r="I280" i="15" s="1"/>
  <c r="G281" i="15"/>
  <c r="H281" i="15" s="1"/>
  <c r="I281" i="15" s="1"/>
  <c r="G282" i="15"/>
  <c r="H282" i="15" s="1"/>
  <c r="I282" i="15" s="1"/>
  <c r="G283" i="15"/>
  <c r="H283" i="15" s="1"/>
  <c r="I283" i="15" s="1"/>
  <c r="G284" i="15"/>
  <c r="H284" i="15" s="1"/>
  <c r="I284" i="15" s="1"/>
  <c r="G285" i="15"/>
  <c r="H285" i="15" s="1"/>
  <c r="I285" i="15" s="1"/>
  <c r="G286" i="15"/>
  <c r="H286" i="15" s="1"/>
  <c r="I286" i="15" s="1"/>
  <c r="G287" i="15"/>
  <c r="H287" i="15" s="1"/>
  <c r="I287" i="15" s="1"/>
  <c r="G288" i="15"/>
  <c r="H288" i="15" s="1"/>
  <c r="I288" i="15" s="1"/>
  <c r="G289" i="15"/>
  <c r="H289" i="15" s="1"/>
  <c r="I289" i="15" s="1"/>
  <c r="G290" i="15"/>
  <c r="H290" i="15" s="1"/>
  <c r="I290" i="15" s="1"/>
  <c r="G291" i="15"/>
  <c r="H291" i="15" s="1"/>
  <c r="I291" i="15" s="1"/>
  <c r="G292" i="15"/>
  <c r="H292" i="15" s="1"/>
  <c r="I292" i="15" s="1"/>
  <c r="G293" i="15"/>
  <c r="H293" i="15" s="1"/>
  <c r="I293" i="15" s="1"/>
  <c r="G294" i="15"/>
  <c r="H294" i="15" s="1"/>
  <c r="I294" i="15" s="1"/>
  <c r="G295" i="15"/>
  <c r="H295" i="15" s="1"/>
  <c r="I295" i="15" s="1"/>
  <c r="G296" i="15"/>
  <c r="H296" i="15" s="1"/>
  <c r="I296" i="15" s="1"/>
  <c r="G297" i="15"/>
  <c r="H297" i="15" s="1"/>
  <c r="I297" i="15" s="1"/>
  <c r="G298" i="15"/>
  <c r="H298" i="15" s="1"/>
  <c r="I298" i="15" s="1"/>
  <c r="G299" i="15"/>
  <c r="H299" i="15" s="1"/>
  <c r="I299" i="15" s="1"/>
  <c r="G300" i="15"/>
  <c r="H300" i="15" s="1"/>
  <c r="I300" i="15" s="1"/>
  <c r="G301" i="15"/>
  <c r="H301" i="15" s="1"/>
  <c r="I301" i="15" s="1"/>
  <c r="G302" i="15"/>
  <c r="H302" i="15" s="1"/>
  <c r="I302" i="15" s="1"/>
  <c r="G303" i="15"/>
  <c r="H303" i="15" s="1"/>
  <c r="I303" i="15" s="1"/>
  <c r="G304" i="15"/>
  <c r="H304" i="15" s="1"/>
  <c r="I304" i="15" s="1"/>
  <c r="G305" i="15"/>
  <c r="H305" i="15" s="1"/>
  <c r="I305" i="15" s="1"/>
  <c r="G306" i="15"/>
  <c r="H306" i="15" s="1"/>
  <c r="I306" i="15" s="1"/>
  <c r="G307" i="15"/>
  <c r="H307" i="15" s="1"/>
  <c r="I307" i="15" s="1"/>
  <c r="G308" i="15"/>
  <c r="H308" i="15" s="1"/>
  <c r="I308" i="15" s="1"/>
  <c r="G309" i="15"/>
  <c r="H309" i="15" s="1"/>
  <c r="I309" i="15" s="1"/>
  <c r="G310" i="15"/>
  <c r="H310" i="15" s="1"/>
  <c r="I310" i="15" s="1"/>
  <c r="G311" i="15"/>
  <c r="H311" i="15" s="1"/>
  <c r="I311" i="15" s="1"/>
  <c r="G312" i="15"/>
  <c r="H312" i="15" s="1"/>
  <c r="I312" i="15" s="1"/>
  <c r="G313" i="15"/>
  <c r="H313" i="15" s="1"/>
  <c r="I313" i="15" s="1"/>
  <c r="G314" i="15"/>
  <c r="H314" i="15" s="1"/>
  <c r="I314" i="15" s="1"/>
  <c r="G315" i="15"/>
  <c r="H315" i="15" s="1"/>
  <c r="I315" i="15" s="1"/>
  <c r="G316" i="15"/>
  <c r="H316" i="15" s="1"/>
  <c r="I316" i="15" s="1"/>
  <c r="G317" i="15"/>
  <c r="H317" i="15" s="1"/>
  <c r="I317" i="15" s="1"/>
  <c r="G318" i="15"/>
  <c r="H318" i="15" s="1"/>
  <c r="I318" i="15" s="1"/>
  <c r="G319" i="15"/>
  <c r="H319" i="15" s="1"/>
  <c r="I319" i="15" s="1"/>
  <c r="G320" i="15"/>
  <c r="H320" i="15" s="1"/>
  <c r="I320" i="15" s="1"/>
  <c r="G321" i="15"/>
  <c r="H321" i="15" s="1"/>
  <c r="I321" i="15" s="1"/>
  <c r="G322" i="15"/>
  <c r="H322" i="15" s="1"/>
  <c r="I322" i="15" s="1"/>
  <c r="G323" i="15"/>
  <c r="H323" i="15" s="1"/>
  <c r="I323" i="15" s="1"/>
  <c r="G324" i="15"/>
  <c r="H324" i="15" s="1"/>
  <c r="I324" i="15" s="1"/>
  <c r="G325" i="15"/>
  <c r="H325" i="15" s="1"/>
  <c r="I325" i="15" s="1"/>
  <c r="G326" i="15"/>
  <c r="H326" i="15" s="1"/>
  <c r="I326" i="15" s="1"/>
  <c r="G327" i="15"/>
  <c r="H327" i="15" s="1"/>
  <c r="I327" i="15" s="1"/>
  <c r="G328" i="15"/>
  <c r="H328" i="15" s="1"/>
  <c r="I328" i="15" s="1"/>
  <c r="G329" i="15"/>
  <c r="H329" i="15" s="1"/>
  <c r="I329" i="15" s="1"/>
  <c r="G330" i="15"/>
  <c r="H330" i="15" s="1"/>
  <c r="I330" i="15" s="1"/>
  <c r="G331" i="15"/>
  <c r="H331" i="15" s="1"/>
  <c r="I331" i="15" s="1"/>
  <c r="G332" i="15"/>
  <c r="H332" i="15" s="1"/>
  <c r="I332" i="15" s="1"/>
  <c r="G333" i="15"/>
  <c r="H333" i="15" s="1"/>
  <c r="I333" i="15" s="1"/>
  <c r="G334" i="15"/>
  <c r="H334" i="15" s="1"/>
  <c r="I334" i="15" s="1"/>
  <c r="G335" i="15"/>
  <c r="H335" i="15" s="1"/>
  <c r="I335" i="15" s="1"/>
  <c r="G336" i="15"/>
  <c r="H336" i="15" s="1"/>
  <c r="I336" i="15" s="1"/>
  <c r="G337" i="15"/>
  <c r="H337" i="15" s="1"/>
  <c r="I337" i="15" s="1"/>
  <c r="G338" i="15"/>
  <c r="H338" i="15" s="1"/>
  <c r="I338" i="15" s="1"/>
  <c r="G339" i="15"/>
  <c r="H339" i="15" s="1"/>
  <c r="I339" i="15" s="1"/>
  <c r="G340" i="15"/>
  <c r="H340" i="15" s="1"/>
  <c r="I340" i="15" s="1"/>
  <c r="G341" i="15"/>
  <c r="H341" i="15" s="1"/>
  <c r="I341" i="15" s="1"/>
  <c r="G342" i="15"/>
  <c r="H342" i="15" s="1"/>
  <c r="I342" i="15" s="1"/>
  <c r="G343" i="15"/>
  <c r="H343" i="15" s="1"/>
  <c r="I343" i="15" s="1"/>
  <c r="G344" i="15"/>
  <c r="H344" i="15" s="1"/>
  <c r="I344" i="15" s="1"/>
  <c r="E34" i="15"/>
  <c r="P27" i="15" l="1"/>
  <c r="B11" i="15" s="1"/>
  <c r="C5" i="13"/>
  <c r="D5" i="2"/>
  <c r="C4" i="13"/>
  <c r="D4" i="2"/>
  <c r="N10" i="13" l="1"/>
  <c r="J15" i="12" l="1"/>
  <c r="J9" i="12"/>
  <c r="K9" i="12" s="1"/>
  <c r="A9" i="13"/>
  <c r="K15" i="12" l="1"/>
  <c r="J10" i="12"/>
  <c r="O18" i="12"/>
  <c r="V18" i="12" s="1"/>
  <c r="O19" i="12"/>
  <c r="V19" i="12" s="1"/>
  <c r="O20" i="12"/>
  <c r="V20" i="12" s="1"/>
  <c r="O21" i="12"/>
  <c r="V21" i="12" s="1"/>
  <c r="O22" i="12"/>
  <c r="V22" i="12" s="1"/>
  <c r="O23" i="12"/>
  <c r="V23" i="12" s="1"/>
  <c r="O24" i="12"/>
  <c r="V24" i="12" s="1"/>
  <c r="O25" i="12"/>
  <c r="V25" i="12" s="1"/>
  <c r="O26" i="12"/>
  <c r="V26" i="12" s="1"/>
  <c r="O27" i="12"/>
  <c r="V27" i="12" s="1"/>
  <c r="O28" i="12"/>
  <c r="V28" i="12" s="1"/>
  <c r="O29" i="12"/>
  <c r="V29" i="12" s="1"/>
  <c r="O30" i="12"/>
  <c r="V30" i="12" s="1"/>
  <c r="O31" i="12"/>
  <c r="V31" i="12" s="1"/>
  <c r="O32" i="12"/>
  <c r="V32" i="12" s="1"/>
  <c r="O33" i="12"/>
  <c r="V33" i="12" s="1"/>
  <c r="O34" i="12"/>
  <c r="V34" i="12" s="1"/>
  <c r="O35" i="12"/>
  <c r="V35" i="12" s="1"/>
  <c r="O36" i="12"/>
  <c r="V36" i="12" s="1"/>
  <c r="O37" i="12"/>
  <c r="V37" i="12" s="1"/>
  <c r="O38" i="12"/>
  <c r="V38" i="12" s="1"/>
  <c r="O39" i="12"/>
  <c r="V39" i="12" s="1"/>
  <c r="O40" i="12"/>
  <c r="V40" i="12" s="1"/>
  <c r="O41" i="12"/>
  <c r="V41" i="12" s="1"/>
  <c r="O42" i="12"/>
  <c r="V42" i="12" s="1"/>
  <c r="O43" i="12"/>
  <c r="V43" i="12" s="1"/>
  <c r="O44" i="12"/>
  <c r="V44" i="12" s="1"/>
  <c r="O45" i="12"/>
  <c r="V45" i="12" s="1"/>
  <c r="O46" i="12"/>
  <c r="V46" i="12" s="1"/>
  <c r="O47" i="12"/>
  <c r="V47" i="12" s="1"/>
  <c r="O48" i="12"/>
  <c r="V48" i="12" s="1"/>
  <c r="O49" i="12"/>
  <c r="V49" i="12" s="1"/>
  <c r="O50" i="12"/>
  <c r="V50" i="12" s="1"/>
  <c r="O51" i="12"/>
  <c r="V51" i="12" s="1"/>
  <c r="O52" i="12"/>
  <c r="V52" i="12" s="1"/>
  <c r="O53" i="12"/>
  <c r="V53" i="12" s="1"/>
  <c r="O54" i="12"/>
  <c r="V54" i="12" s="1"/>
  <c r="O55" i="12"/>
  <c r="V55" i="12" s="1"/>
  <c r="O56" i="12"/>
  <c r="V56" i="12" s="1"/>
  <c r="O57" i="12"/>
  <c r="V57" i="12" s="1"/>
  <c r="O58" i="12"/>
  <c r="V58" i="12" s="1"/>
  <c r="O59" i="12"/>
  <c r="V59" i="12" s="1"/>
  <c r="O60" i="12"/>
  <c r="V60" i="12" s="1"/>
  <c r="O61" i="12"/>
  <c r="V61" i="12" s="1"/>
  <c r="O62" i="12"/>
  <c r="V62" i="12" s="1"/>
  <c r="O63" i="12"/>
  <c r="V63" i="12" s="1"/>
  <c r="O64" i="12"/>
  <c r="V64" i="12" s="1"/>
  <c r="O65" i="12"/>
  <c r="V65" i="12" s="1"/>
  <c r="O66" i="12"/>
  <c r="V66" i="12" s="1"/>
  <c r="O67" i="12"/>
  <c r="V67" i="12" s="1"/>
  <c r="O68" i="12"/>
  <c r="V68" i="12" s="1"/>
  <c r="O69" i="12"/>
  <c r="V69" i="12" s="1"/>
  <c r="O70" i="12"/>
  <c r="V70" i="12" s="1"/>
  <c r="O71" i="12"/>
  <c r="V71" i="12" s="1"/>
  <c r="O72" i="12"/>
  <c r="V72" i="12" s="1"/>
  <c r="O73" i="12"/>
  <c r="V73" i="12" s="1"/>
  <c r="O74" i="12"/>
  <c r="V74" i="12" s="1"/>
  <c r="O75" i="12"/>
  <c r="V75" i="12" s="1"/>
  <c r="O76" i="12"/>
  <c r="V76" i="12" s="1"/>
  <c r="O77" i="12"/>
  <c r="V77" i="12" s="1"/>
  <c r="O78" i="12"/>
  <c r="V78" i="12" s="1"/>
  <c r="O79" i="12"/>
  <c r="V79" i="12" s="1"/>
  <c r="O80" i="12"/>
  <c r="V80" i="12" s="1"/>
  <c r="O81" i="12"/>
  <c r="V81" i="12" s="1"/>
  <c r="O82" i="12"/>
  <c r="V82" i="12" s="1"/>
  <c r="O83" i="12"/>
  <c r="V83" i="12" s="1"/>
  <c r="O84" i="12"/>
  <c r="V84" i="12" s="1"/>
  <c r="O85" i="12"/>
  <c r="V85" i="12" s="1"/>
  <c r="O86" i="12"/>
  <c r="V86" i="12" s="1"/>
  <c r="O87" i="12"/>
  <c r="V87" i="12" s="1"/>
  <c r="O88" i="12"/>
  <c r="V88" i="12" s="1"/>
  <c r="O89" i="12"/>
  <c r="V89" i="12" s="1"/>
  <c r="O90" i="12"/>
  <c r="V90" i="12" s="1"/>
  <c r="O91" i="12"/>
  <c r="V91" i="12" s="1"/>
  <c r="O92" i="12"/>
  <c r="V92" i="12" s="1"/>
  <c r="O93" i="12"/>
  <c r="V93" i="12" s="1"/>
  <c r="O94" i="12"/>
  <c r="V94" i="12" s="1"/>
  <c r="O95" i="12"/>
  <c r="V95" i="12" s="1"/>
  <c r="O96" i="12"/>
  <c r="V96" i="12" s="1"/>
  <c r="O97" i="12"/>
  <c r="V97" i="12" s="1"/>
  <c r="O98" i="12"/>
  <c r="V98" i="12" s="1"/>
  <c r="O99" i="12"/>
  <c r="V99" i="12" s="1"/>
  <c r="O100" i="12"/>
  <c r="V100" i="12" s="1"/>
  <c r="O101" i="12"/>
  <c r="V101" i="12" s="1"/>
  <c r="O102" i="12"/>
  <c r="V102" i="12" s="1"/>
  <c r="O103" i="12"/>
  <c r="V103" i="12" s="1"/>
  <c r="O104" i="12"/>
  <c r="V104" i="12" s="1"/>
  <c r="O105" i="12"/>
  <c r="V105" i="12" s="1"/>
  <c r="O106" i="12"/>
  <c r="V106" i="12" s="1"/>
  <c r="O107" i="12"/>
  <c r="V107" i="12" s="1"/>
  <c r="O108" i="12"/>
  <c r="V108" i="12" s="1"/>
  <c r="O109" i="12"/>
  <c r="V109" i="12" s="1"/>
  <c r="O110" i="12"/>
  <c r="V110" i="12" s="1"/>
  <c r="O111" i="12"/>
  <c r="V111" i="12" s="1"/>
  <c r="O112" i="12"/>
  <c r="V112" i="12" s="1"/>
  <c r="O113" i="12"/>
  <c r="V113" i="12" s="1"/>
  <c r="O114" i="12"/>
  <c r="V114" i="12" s="1"/>
  <c r="O115" i="12"/>
  <c r="V115" i="12" s="1"/>
  <c r="O116" i="12"/>
  <c r="V116" i="12" s="1"/>
  <c r="O117" i="12"/>
  <c r="V117" i="12" s="1"/>
  <c r="O118" i="12"/>
  <c r="V118" i="12" s="1"/>
  <c r="O119" i="12"/>
  <c r="V119" i="12" s="1"/>
  <c r="O120" i="12"/>
  <c r="V120" i="12" s="1"/>
  <c r="O121" i="12"/>
  <c r="V121" i="12" s="1"/>
  <c r="O122" i="12"/>
  <c r="V122" i="12" s="1"/>
  <c r="O123" i="12"/>
  <c r="V123" i="12" s="1"/>
  <c r="O124" i="12"/>
  <c r="V124" i="12" s="1"/>
  <c r="O125" i="12"/>
  <c r="V125" i="12" s="1"/>
  <c r="O126" i="12"/>
  <c r="V126" i="12" s="1"/>
  <c r="O127" i="12"/>
  <c r="V127" i="12" s="1"/>
  <c r="O17" i="12"/>
  <c r="V17" i="12" s="1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7" i="12"/>
  <c r="J7" i="14" s="1"/>
  <c r="F18" i="14" s="1"/>
  <c r="A8" i="2"/>
  <c r="I16" i="12"/>
  <c r="I17" i="14" l="1"/>
  <c r="V16" i="12"/>
  <c r="K10" i="12"/>
  <c r="A10" i="2" s="1"/>
  <c r="A10" i="13"/>
  <c r="A9" i="2"/>
  <c r="J16" i="12"/>
  <c r="I18" i="14" l="1"/>
  <c r="A36" i="14"/>
  <c r="I23" i="14"/>
  <c r="I19" i="14"/>
  <c r="I21" i="14"/>
  <c r="I22" i="14"/>
  <c r="I20" i="14"/>
  <c r="L10" i="12"/>
  <c r="A11" i="13"/>
  <c r="K16" i="12"/>
  <c r="L11" i="12"/>
  <c r="J18" i="14" l="1"/>
  <c r="M10" i="12"/>
  <c r="L15" i="12" s="1"/>
  <c r="A12" i="13"/>
  <c r="A11" i="2"/>
  <c r="L16" i="12"/>
  <c r="L13" i="12"/>
  <c r="B11" i="2"/>
  <c r="E13" i="2"/>
  <c r="A10" i="16" s="1"/>
  <c r="H18" i="12"/>
  <c r="T18" i="12" s="1"/>
  <c r="U18" i="12" s="1"/>
  <c r="H19" i="12"/>
  <c r="T19" i="12" s="1"/>
  <c r="U19" i="12" s="1"/>
  <c r="H20" i="12"/>
  <c r="T20" i="12" s="1"/>
  <c r="H21" i="12"/>
  <c r="T21" i="12" s="1"/>
  <c r="U21" i="12" s="1"/>
  <c r="H22" i="12"/>
  <c r="T22" i="12" s="1"/>
  <c r="U22" i="12" s="1"/>
  <c r="H23" i="12"/>
  <c r="T23" i="12" s="1"/>
  <c r="U23" i="12" s="1"/>
  <c r="H24" i="12"/>
  <c r="T24" i="12" s="1"/>
  <c r="U24" i="12" s="1"/>
  <c r="H25" i="12"/>
  <c r="T25" i="12" s="1"/>
  <c r="U25" i="12" s="1"/>
  <c r="H26" i="12"/>
  <c r="T26" i="12" s="1"/>
  <c r="U26" i="12" s="1"/>
  <c r="H27" i="12"/>
  <c r="T27" i="12" s="1"/>
  <c r="U27" i="12" s="1"/>
  <c r="H28" i="12"/>
  <c r="T28" i="12" s="1"/>
  <c r="U28" i="12" s="1"/>
  <c r="H29" i="12"/>
  <c r="T29" i="12" s="1"/>
  <c r="U29" i="12" s="1"/>
  <c r="H30" i="12"/>
  <c r="T30" i="12" s="1"/>
  <c r="U30" i="12" s="1"/>
  <c r="H31" i="12"/>
  <c r="T31" i="12" s="1"/>
  <c r="U31" i="12" s="1"/>
  <c r="H32" i="12"/>
  <c r="T32" i="12" s="1"/>
  <c r="U32" i="12" s="1"/>
  <c r="H33" i="12"/>
  <c r="T33" i="12" s="1"/>
  <c r="U33" i="12" s="1"/>
  <c r="H34" i="12"/>
  <c r="T34" i="12" s="1"/>
  <c r="U34" i="12" s="1"/>
  <c r="H35" i="12"/>
  <c r="T35" i="12" s="1"/>
  <c r="U35" i="12" s="1"/>
  <c r="H36" i="12"/>
  <c r="T36" i="12" s="1"/>
  <c r="U36" i="12" s="1"/>
  <c r="H37" i="12"/>
  <c r="T37" i="12" s="1"/>
  <c r="U37" i="12" s="1"/>
  <c r="H38" i="12"/>
  <c r="T38" i="12" s="1"/>
  <c r="U38" i="12" s="1"/>
  <c r="H39" i="12"/>
  <c r="T39" i="12" s="1"/>
  <c r="U39" i="12" s="1"/>
  <c r="H40" i="12"/>
  <c r="T40" i="12" s="1"/>
  <c r="U40" i="12" s="1"/>
  <c r="H41" i="12"/>
  <c r="T41" i="12" s="1"/>
  <c r="U41" i="12" s="1"/>
  <c r="H42" i="12"/>
  <c r="T42" i="12" s="1"/>
  <c r="U42" i="12" s="1"/>
  <c r="H43" i="12"/>
  <c r="T43" i="12" s="1"/>
  <c r="U43" i="12" s="1"/>
  <c r="H44" i="12"/>
  <c r="T44" i="12" s="1"/>
  <c r="U44" i="12" s="1"/>
  <c r="H45" i="12"/>
  <c r="T45" i="12" s="1"/>
  <c r="U45" i="12" s="1"/>
  <c r="H46" i="12"/>
  <c r="T46" i="12" s="1"/>
  <c r="U46" i="12" s="1"/>
  <c r="H47" i="12"/>
  <c r="T47" i="12" s="1"/>
  <c r="U47" i="12" s="1"/>
  <c r="H48" i="12"/>
  <c r="T48" i="12" s="1"/>
  <c r="U48" i="12" s="1"/>
  <c r="H49" i="12"/>
  <c r="T49" i="12" s="1"/>
  <c r="U49" i="12" s="1"/>
  <c r="H50" i="12"/>
  <c r="T50" i="12" s="1"/>
  <c r="U50" i="12" s="1"/>
  <c r="H51" i="12"/>
  <c r="T51" i="12" s="1"/>
  <c r="U51" i="12" s="1"/>
  <c r="H52" i="12"/>
  <c r="T52" i="12" s="1"/>
  <c r="U52" i="12" s="1"/>
  <c r="H53" i="12"/>
  <c r="T53" i="12" s="1"/>
  <c r="U53" i="12" s="1"/>
  <c r="H54" i="12"/>
  <c r="T54" i="12" s="1"/>
  <c r="U54" i="12" s="1"/>
  <c r="H55" i="12"/>
  <c r="T55" i="12" s="1"/>
  <c r="U55" i="12" s="1"/>
  <c r="H56" i="12"/>
  <c r="T56" i="12" s="1"/>
  <c r="U56" i="12" s="1"/>
  <c r="H57" i="12"/>
  <c r="T57" i="12" s="1"/>
  <c r="U57" i="12" s="1"/>
  <c r="H58" i="12"/>
  <c r="T58" i="12" s="1"/>
  <c r="U58" i="12" s="1"/>
  <c r="H59" i="12"/>
  <c r="T59" i="12" s="1"/>
  <c r="U59" i="12" s="1"/>
  <c r="H60" i="12"/>
  <c r="T60" i="12" s="1"/>
  <c r="U60" i="12" s="1"/>
  <c r="H61" i="12"/>
  <c r="T61" i="12" s="1"/>
  <c r="U61" i="12" s="1"/>
  <c r="H62" i="12"/>
  <c r="T62" i="12" s="1"/>
  <c r="U62" i="12" s="1"/>
  <c r="H63" i="12"/>
  <c r="T63" i="12" s="1"/>
  <c r="U63" i="12" s="1"/>
  <c r="H64" i="12"/>
  <c r="T64" i="12" s="1"/>
  <c r="U64" i="12" s="1"/>
  <c r="H65" i="12"/>
  <c r="T65" i="12" s="1"/>
  <c r="U65" i="12" s="1"/>
  <c r="H66" i="12"/>
  <c r="T66" i="12" s="1"/>
  <c r="U66" i="12" s="1"/>
  <c r="H67" i="12"/>
  <c r="T67" i="12" s="1"/>
  <c r="U67" i="12" s="1"/>
  <c r="H68" i="12"/>
  <c r="T68" i="12" s="1"/>
  <c r="U68" i="12" s="1"/>
  <c r="H69" i="12"/>
  <c r="T69" i="12" s="1"/>
  <c r="U69" i="12" s="1"/>
  <c r="H70" i="12"/>
  <c r="T70" i="12" s="1"/>
  <c r="U70" i="12" s="1"/>
  <c r="H71" i="12"/>
  <c r="T71" i="12" s="1"/>
  <c r="U71" i="12" s="1"/>
  <c r="H72" i="12"/>
  <c r="T72" i="12" s="1"/>
  <c r="U72" i="12" s="1"/>
  <c r="H73" i="12"/>
  <c r="T73" i="12" s="1"/>
  <c r="U73" i="12" s="1"/>
  <c r="H74" i="12"/>
  <c r="T74" i="12" s="1"/>
  <c r="U74" i="12" s="1"/>
  <c r="H75" i="12"/>
  <c r="T75" i="12" s="1"/>
  <c r="U75" i="12" s="1"/>
  <c r="H76" i="12"/>
  <c r="T76" i="12" s="1"/>
  <c r="U76" i="12" s="1"/>
  <c r="H77" i="12"/>
  <c r="T77" i="12" s="1"/>
  <c r="U77" i="12" s="1"/>
  <c r="H78" i="12"/>
  <c r="T78" i="12" s="1"/>
  <c r="U78" i="12" s="1"/>
  <c r="H79" i="12"/>
  <c r="T79" i="12" s="1"/>
  <c r="U79" i="12" s="1"/>
  <c r="H80" i="12"/>
  <c r="T80" i="12" s="1"/>
  <c r="U80" i="12" s="1"/>
  <c r="H81" i="12"/>
  <c r="T81" i="12" s="1"/>
  <c r="U81" i="12" s="1"/>
  <c r="H82" i="12"/>
  <c r="T82" i="12" s="1"/>
  <c r="U82" i="12" s="1"/>
  <c r="H83" i="12"/>
  <c r="T83" i="12" s="1"/>
  <c r="U83" i="12" s="1"/>
  <c r="H84" i="12"/>
  <c r="T84" i="12" s="1"/>
  <c r="U84" i="12" s="1"/>
  <c r="H85" i="12"/>
  <c r="T85" i="12" s="1"/>
  <c r="U85" i="12" s="1"/>
  <c r="H86" i="12"/>
  <c r="T86" i="12" s="1"/>
  <c r="U86" i="12" s="1"/>
  <c r="H87" i="12"/>
  <c r="T87" i="12" s="1"/>
  <c r="U87" i="12" s="1"/>
  <c r="H88" i="12"/>
  <c r="T88" i="12" s="1"/>
  <c r="U88" i="12" s="1"/>
  <c r="H89" i="12"/>
  <c r="T89" i="12" s="1"/>
  <c r="U89" i="12" s="1"/>
  <c r="H90" i="12"/>
  <c r="T90" i="12" s="1"/>
  <c r="U90" i="12" s="1"/>
  <c r="H91" i="12"/>
  <c r="T91" i="12" s="1"/>
  <c r="U91" i="12" s="1"/>
  <c r="H92" i="12"/>
  <c r="T92" i="12" s="1"/>
  <c r="U92" i="12" s="1"/>
  <c r="H93" i="12"/>
  <c r="T93" i="12" s="1"/>
  <c r="U93" i="12" s="1"/>
  <c r="H94" i="12"/>
  <c r="T94" i="12" s="1"/>
  <c r="U94" i="12" s="1"/>
  <c r="H95" i="12"/>
  <c r="T95" i="12" s="1"/>
  <c r="U95" i="12" s="1"/>
  <c r="H96" i="12"/>
  <c r="T96" i="12" s="1"/>
  <c r="U96" i="12" s="1"/>
  <c r="H97" i="12"/>
  <c r="T97" i="12" s="1"/>
  <c r="U97" i="12" s="1"/>
  <c r="H98" i="12"/>
  <c r="T98" i="12" s="1"/>
  <c r="U98" i="12" s="1"/>
  <c r="H99" i="12"/>
  <c r="T99" i="12" s="1"/>
  <c r="U99" i="12" s="1"/>
  <c r="H100" i="12"/>
  <c r="T100" i="12" s="1"/>
  <c r="U100" i="12" s="1"/>
  <c r="H101" i="12"/>
  <c r="T101" i="12" s="1"/>
  <c r="U101" i="12" s="1"/>
  <c r="H102" i="12"/>
  <c r="T102" i="12" s="1"/>
  <c r="U102" i="12" s="1"/>
  <c r="H103" i="12"/>
  <c r="T103" i="12" s="1"/>
  <c r="U103" i="12" s="1"/>
  <c r="H104" i="12"/>
  <c r="T104" i="12" s="1"/>
  <c r="U104" i="12" s="1"/>
  <c r="H105" i="12"/>
  <c r="T105" i="12" s="1"/>
  <c r="U105" i="12" s="1"/>
  <c r="H106" i="12"/>
  <c r="T106" i="12" s="1"/>
  <c r="U106" i="12" s="1"/>
  <c r="H107" i="12"/>
  <c r="T107" i="12" s="1"/>
  <c r="U107" i="12" s="1"/>
  <c r="H108" i="12"/>
  <c r="T108" i="12" s="1"/>
  <c r="U108" i="12" s="1"/>
  <c r="H109" i="12"/>
  <c r="T109" i="12" s="1"/>
  <c r="U109" i="12" s="1"/>
  <c r="H110" i="12"/>
  <c r="T110" i="12" s="1"/>
  <c r="U110" i="12" s="1"/>
  <c r="H111" i="12"/>
  <c r="T111" i="12" s="1"/>
  <c r="U111" i="12" s="1"/>
  <c r="H112" i="12"/>
  <c r="T112" i="12" s="1"/>
  <c r="U112" i="12" s="1"/>
  <c r="H113" i="12"/>
  <c r="T113" i="12" s="1"/>
  <c r="U113" i="12" s="1"/>
  <c r="H114" i="12"/>
  <c r="T114" i="12" s="1"/>
  <c r="U114" i="12" s="1"/>
  <c r="H115" i="12"/>
  <c r="T115" i="12" s="1"/>
  <c r="U115" i="12" s="1"/>
  <c r="H116" i="12"/>
  <c r="T116" i="12" s="1"/>
  <c r="U116" i="12" s="1"/>
  <c r="H117" i="12"/>
  <c r="T117" i="12" s="1"/>
  <c r="U117" i="12" s="1"/>
  <c r="H118" i="12"/>
  <c r="T118" i="12" s="1"/>
  <c r="U118" i="12" s="1"/>
  <c r="H119" i="12"/>
  <c r="T119" i="12" s="1"/>
  <c r="U119" i="12" s="1"/>
  <c r="H120" i="12"/>
  <c r="T120" i="12" s="1"/>
  <c r="U120" i="12" s="1"/>
  <c r="H121" i="12"/>
  <c r="T121" i="12" s="1"/>
  <c r="U121" i="12" s="1"/>
  <c r="H122" i="12"/>
  <c r="T122" i="12" s="1"/>
  <c r="U122" i="12" s="1"/>
  <c r="H123" i="12"/>
  <c r="T123" i="12" s="1"/>
  <c r="U123" i="12" s="1"/>
  <c r="H124" i="12"/>
  <c r="T124" i="12" s="1"/>
  <c r="U124" i="12" s="1"/>
  <c r="H125" i="12"/>
  <c r="T125" i="12" s="1"/>
  <c r="U125" i="12" s="1"/>
  <c r="H126" i="12"/>
  <c r="T126" i="12" s="1"/>
  <c r="U126" i="12" s="1"/>
  <c r="H127" i="12"/>
  <c r="T127" i="12" s="1"/>
  <c r="U127" i="12" s="1"/>
  <c r="H17" i="12"/>
  <c r="T17" i="12" s="1"/>
  <c r="U17" i="12" s="1"/>
  <c r="J19" i="14" l="1"/>
  <c r="G17" i="14" s="1"/>
  <c r="G29" i="14" s="1"/>
  <c r="T16" i="12"/>
  <c r="E7" i="12" s="1"/>
  <c r="U20" i="12"/>
  <c r="M16" i="12"/>
  <c r="A13" i="13"/>
  <c r="A12" i="2"/>
  <c r="N11" i="13"/>
  <c r="N12" i="13"/>
  <c r="N13" i="13"/>
  <c r="N9" i="13"/>
  <c r="C14" i="13"/>
  <c r="D14" i="13"/>
  <c r="E14" i="13"/>
  <c r="F14" i="13"/>
  <c r="G14" i="13"/>
  <c r="H14" i="13"/>
  <c r="I14" i="13"/>
  <c r="J14" i="13"/>
  <c r="K14" i="13"/>
  <c r="L14" i="13"/>
  <c r="M14" i="13"/>
  <c r="B14" i="13"/>
  <c r="R127" i="12"/>
  <c r="R126" i="12"/>
  <c r="R125" i="12"/>
  <c r="R124" i="12"/>
  <c r="R123" i="12"/>
  <c r="R122" i="12"/>
  <c r="R121" i="12"/>
  <c r="R120" i="12"/>
  <c r="R119" i="12"/>
  <c r="R118" i="12"/>
  <c r="R117" i="12"/>
  <c r="R116" i="12"/>
  <c r="R115" i="12"/>
  <c r="R114" i="12"/>
  <c r="R113" i="12"/>
  <c r="R112" i="12"/>
  <c r="R111" i="12"/>
  <c r="R110" i="12"/>
  <c r="R109" i="12"/>
  <c r="R108" i="12"/>
  <c r="R107" i="12"/>
  <c r="R106" i="12"/>
  <c r="R105" i="12"/>
  <c r="R104" i="12"/>
  <c r="R103" i="12"/>
  <c r="R102" i="12"/>
  <c r="R101" i="12"/>
  <c r="R100" i="12"/>
  <c r="R99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N11" i="12"/>
  <c r="N12" i="12"/>
  <c r="R12" i="12" s="1"/>
  <c r="Q11" i="12"/>
  <c r="Q13" i="12" s="1"/>
  <c r="M11" i="12"/>
  <c r="B12" i="2" s="1"/>
  <c r="K11" i="12"/>
  <c r="J11" i="12"/>
  <c r="I11" i="12"/>
  <c r="A6" i="16" l="1"/>
  <c r="H12" i="2"/>
  <c r="K12" i="2"/>
  <c r="M13" i="12"/>
  <c r="I13" i="12"/>
  <c r="B8" i="2"/>
  <c r="H8" i="2" s="1"/>
  <c r="J13" i="12"/>
  <c r="B9" i="2"/>
  <c r="K13" i="12"/>
  <c r="B10" i="2"/>
  <c r="N14" i="13"/>
  <c r="A14" i="16" s="1"/>
  <c r="N13" i="12"/>
  <c r="R17" i="12"/>
  <c r="R11" i="12" s="1"/>
  <c r="L9" i="12" l="1"/>
  <c r="K9" i="2"/>
  <c r="H9" i="2"/>
  <c r="K8" i="2"/>
  <c r="R13" i="12"/>
  <c r="K10" i="2" l="1"/>
  <c r="H10" i="2"/>
  <c r="K11" i="2"/>
  <c r="H11" i="2"/>
  <c r="B13" i="2"/>
  <c r="K13" i="2" s="1"/>
  <c r="H13" i="2" l="1"/>
  <c r="A18" i="16" l="1"/>
  <c r="E9" i="15" l="1"/>
  <c r="D8" i="15"/>
</calcChain>
</file>

<file path=xl/sharedStrings.xml><?xml version="1.0" encoding="utf-8"?>
<sst xmlns="http://schemas.openxmlformats.org/spreadsheetml/2006/main" count="2194" uniqueCount="1165">
  <si>
    <t>OPRÁVNENÉ VÝDAVKY PROJEKTU</t>
  </si>
  <si>
    <t>Výdavky projektu  v EUR (na 2 des.miesta)</t>
  </si>
  <si>
    <t>1. Oprávnené výdavky spolu</t>
  </si>
  <si>
    <t>2. Neoprávnené výdavky spolu</t>
  </si>
  <si>
    <t>3. Celkové výdavky spolu (1+2)</t>
  </si>
  <si>
    <t>Korekcia</t>
  </si>
  <si>
    <t>Celkom v EUR</t>
  </si>
  <si>
    <t>Spolu</t>
  </si>
  <si>
    <t>Kontrola  pre žiadateľa</t>
  </si>
  <si>
    <t>Korekcia
(vypĺňa PPA)</t>
  </si>
  <si>
    <t>Suma po korekcii</t>
  </si>
  <si>
    <t>Množstvo</t>
  </si>
  <si>
    <t>Jednotková cena</t>
  </si>
  <si>
    <t>Rozpis oprávnených výdavkov</t>
  </si>
  <si>
    <t xml:space="preserve"> (v EUR na 2 desatiné miesta)</t>
  </si>
  <si>
    <t>INTENZITA POMOCI</t>
  </si>
  <si>
    <t>Rok</t>
  </si>
  <si>
    <t>Oprávnené výdavky projektu</t>
  </si>
  <si>
    <t>Výška žiadaného príspevku</t>
  </si>
  <si>
    <t>Vlastné zdroje</t>
  </si>
  <si>
    <t>% žiadaného prispevku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</si>
  <si>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</si>
  <si>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</si>
  <si>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</si>
  <si>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</si>
  <si>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</si>
  <si>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</si>
  <si>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</si>
  <si>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</si>
  <si>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</si>
  <si>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</si>
  <si>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</si>
  <si>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</si>
  <si>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Požadovaná výška príspevku z verejných zdrojov v EUR</t>
  </si>
  <si>
    <t xml:space="preserve">ČASOVÝ HARMONOGRAM PREDKLADANIA ŽIADOSTÍ O PLATBU </t>
  </si>
  <si>
    <t>Tabuľka č. 2</t>
  </si>
  <si>
    <t>Tabuľka č. 3</t>
  </si>
  <si>
    <t>vysúťažená suma celkom v EUR</t>
  </si>
  <si>
    <t xml:space="preserve">Roky spolu </t>
  </si>
  <si>
    <t>vyberte rok</t>
  </si>
  <si>
    <t>pre podmienené formátovanie</t>
  </si>
  <si>
    <t>počet chýb</t>
  </si>
  <si>
    <t>Priradenie oprávnených výdavkov k bodovaciemu kritériu č. 5</t>
  </si>
  <si>
    <t>Tabuľka č. 1</t>
  </si>
  <si>
    <t>Roky spolu po korekcii</t>
  </si>
  <si>
    <t>podmienený súčet</t>
  </si>
  <si>
    <t>data</t>
  </si>
  <si>
    <t>Žiadateľ</t>
  </si>
  <si>
    <t>IČO</t>
  </si>
  <si>
    <t>Tabuľka č. 4</t>
  </si>
  <si>
    <t>skryť</t>
  </si>
  <si>
    <t>ročné tržby z lesníckej výroby za rok 2017</t>
  </si>
  <si>
    <t>ročné tržby z poskytovaných lesníckych služieb za rok 2017</t>
  </si>
  <si>
    <t>obnova lesa</t>
  </si>
  <si>
    <t>ochrana lesa</t>
  </si>
  <si>
    <t>výchova</t>
  </si>
  <si>
    <t>ťažba dreva</t>
  </si>
  <si>
    <t>sústreďovanie</t>
  </si>
  <si>
    <t>odvoz/preprava dreva</t>
  </si>
  <si>
    <t>zoznam obhospodarovateľov, ktorým boli poskytnuté služby</t>
  </si>
  <si>
    <t>výkaz o ťažbe</t>
  </si>
  <si>
    <t>Faktúra číslo</t>
  </si>
  <si>
    <t>Poskytnutá služba</t>
  </si>
  <si>
    <t>Predaný tovar</t>
  </si>
  <si>
    <t>Fakturovaná suma bez DPH</t>
  </si>
  <si>
    <t>Názov odberateľa</t>
  </si>
  <si>
    <t>Názov dodávateľa</t>
  </si>
  <si>
    <t>Prijímateľ</t>
  </si>
  <si>
    <t>Fyzické a právnické osoby obhospodarujúce lesy</t>
  </si>
  <si>
    <t>Fyzické a právnické osoby poskytujúce služby v lesníctve</t>
  </si>
  <si>
    <t>Vyberte typ prijímateľa</t>
  </si>
  <si>
    <t>IČO odberateľa</t>
  </si>
  <si>
    <t>Celková hodnota</t>
  </si>
  <si>
    <t>výchova lesa</t>
  </si>
  <si>
    <t>preprava dreva</t>
  </si>
  <si>
    <t>predaj vlastného dreva</t>
  </si>
  <si>
    <t>súčet chýb</t>
  </si>
  <si>
    <t>semenárstvo, škôlkárstvo</t>
  </si>
  <si>
    <t>približovanie dreva</t>
  </si>
  <si>
    <t>podmienene</t>
  </si>
  <si>
    <t>Typ účtovníctva</t>
  </si>
  <si>
    <t>jednoduché účtovníctvo</t>
  </si>
  <si>
    <t>podvojné účtovníctvo</t>
  </si>
  <si>
    <t>mikro účtovná jednotka</t>
  </si>
  <si>
    <t>kontrola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</si>
  <si>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</si>
  <si>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</si>
  <si>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</si>
  <si>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</si>
  <si>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</si>
  <si>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</si>
  <si>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</si>
  <si>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podvojné</t>
  </si>
  <si>
    <t>mikroúčtovná</t>
  </si>
  <si>
    <t>Tržby z predaja vlastných výrobkov a služieb (601, 602, 606)</t>
  </si>
  <si>
    <t>Zmena stavu vnútroorganizačných zásob (+/-) (účtová skupina 61)</t>
  </si>
  <si>
    <t>Obchodné meno odberateľa</t>
  </si>
  <si>
    <t>typ činnosti</t>
  </si>
  <si>
    <t xml:space="preserve">Termín podania Žiadostí o platbu podľa mesiacov </t>
  </si>
  <si>
    <t>PODIEL TRŽIEB Z LESNÍCKEJ PRVOVÝROBY ALEBO POSKYTOVANÝCH LESNÍCKYCH SLUŽIEB</t>
  </si>
  <si>
    <t>BODOVACIE KRITÉRIA</t>
  </si>
  <si>
    <t>Vyberte typ účtovníctva</t>
  </si>
  <si>
    <t>Tržby z predaja cenných papierov a podielov (661)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</si>
  <si>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</si>
  <si>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</si>
  <si>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</si>
  <si>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</si>
  <si>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</si>
  <si>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</si>
  <si>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</si>
  <si>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</si>
  <si>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</si>
  <si>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</si>
  <si>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</si>
  <si>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Výnosy z dlhodobého finančného majetku (665)</t>
  </si>
  <si>
    <t>Výnosy z krátkodobého finančného majetku (666)</t>
  </si>
  <si>
    <t>Výnosové úroky (662)</t>
  </si>
  <si>
    <t>jednoduché</t>
  </si>
  <si>
    <t>Predaj tovaru</t>
  </si>
  <si>
    <t>Predaj výrobkov a služieb</t>
  </si>
  <si>
    <t>Ostatné príjmy</t>
  </si>
  <si>
    <t>f) iné ako uvedené v bodoch a) až e).</t>
  </si>
  <si>
    <t>a) zameraný na obstaranie mechanizmov na ťažbu a približovanie drevnej hmoty (lesné traktory, lanovky, lesné ťahače, harvestory, motorové píly) vrátane prídavných zariadení s ťažbou a približovaním;</t>
  </si>
  <si>
    <t>c) zameraný na investície súvisiace so spracovaním drevnej suroviny (zahŕňa všetky stroje a technológie na pracovné operácie pred priemyselným spracovaním dreva iné ako uvedené v ods. a) a b);</t>
  </si>
  <si>
    <t>e) zameraný na odvoz dreva nákladnými automobilmi (ťahače, prívesy atď.);</t>
  </si>
  <si>
    <t>d) zameraný na obstaranie špeciálnych strojov na opravu lesných ciest (cestné frézy, frézy na čistenie priekop, frézy na odstraňovanie nárastov vrátane ich nosičov, buldobagre) a technika pre lesné škôlky a úžitkové vozidlá;</t>
  </si>
  <si>
    <t>b) zameraný na obstaranie strojov a zariadení na manipuláciu, nakladanie a odvoz dreva z miesta ťažby–vyvážače s hydr. rukou a technologické vozidlá s pohonom všetkých kolies a hydraulickou rukou (nákladné automobily s pohonom všetkých štyroch kolies)</t>
  </si>
  <si>
    <t>1.</t>
  </si>
  <si>
    <t>Žiadateľ sa zaväzuje, že v dôsledku investície, ktorá je predmetom ŽoNFP sa nezníži celková zamestnanosť žiadateľa počas obdobia aspoň dvoch rokov od účinnosti zmluvy o poskytnutí NFP (východiskový stav zamestnancov nie je 0).</t>
  </si>
  <si>
    <t>P. č.</t>
  </si>
  <si>
    <t>Kritérium</t>
  </si>
  <si>
    <t>Body</t>
  </si>
  <si>
    <t>Poznámka</t>
  </si>
  <si>
    <t>Za rozhodujúci dátum pre určenie východiskového počtu zamestnancov sa považuje dátum vyhlásenia tejto výzvy.  
V prípade, ak si žiadateľ uplatní dané bodovacie kritérium, záväzok bude podmienkou zmluvy o NFP, pričom jej nedodržanie bude mať za následok odstúpenie od zmluvy. V prípade, ak dôjde k poklesu, je žiadateľ povinný nahradiť pracovníka najneskôr do 3 mesiacov a počas uvedeného obdobia lehota záväzku  neplynie a primerane sa predlžuje.
Minimálny udržaný stav zamestnancov pre uplatnenie bodovacieho kritéria je najmenej 1 zamestnanec.</t>
  </si>
  <si>
    <t>Žiadateľ má zapísanú činnosť v lesníctve alebo služby v lesníctve (pre neštátnych vlastníkov lesa) najmenej 1 rok pre vyhlásením výzvy.</t>
  </si>
  <si>
    <t>2.</t>
  </si>
  <si>
    <t>3.</t>
  </si>
  <si>
    <t>Žiadateľ pôsobí v najmenej rozvinutých okresoch.</t>
  </si>
  <si>
    <t>Žiadateľ predložil spolu so ŽoNFP aj riadne a včas ukončený výber dodávateľa realizovaného prostredníctvom usmernenia PPA k obstarávaniu tovarov, stavebných prác a služieb financovaných z PRV SR 2014 – 2020, resp. zákonom 343/2015 Z.z. o verejnom obstarávaní a o zmene a doplnení niektorých zákonov.</t>
  </si>
  <si>
    <t>4.</t>
  </si>
  <si>
    <t xml:space="preserve">V prípade výberu dodávateľa tento musí byť zrealizovaný v súlade s usmernením PPA k obstarávaniu tovarov, stavebných prác a služieb financovaných z PRV SR 2014 – 2020, resp. zákonom 343/2015 Z.z. o verejnom obstarávaní a o zmene a doplnení niektorých zákonov.
Pozn.: Žiadateľ, ktorý nedodá pri ŽoNFP ukončené obstarávanie/ verejné obstarávanie, určuje predpokladanú hodnotu zákazky celého projektu na základe prieskumu trhu a za to si body neuplatňuje.
</t>
  </si>
  <si>
    <t>Projekt:</t>
  </si>
  <si>
    <t>5.</t>
  </si>
  <si>
    <t>a) je  prioritne zameraný na obstaranie mechanizmov na ťažbu a približovanie drevnej hmoty (lesné traktory, lanovky, lesné ťahače, harvestory, motorové píly) vrátane prídavných zariadení s ťažbou a približovaním;</t>
  </si>
  <si>
    <t>c) je  prioritne zameraný na investície súvisiace so spracovaním drevnej suroviny (zahŕňa všetky stroje a technológie na pracovné operácie pred priemyselným spracovaním dreva iné ako uvedené v ods. a) a b);</t>
  </si>
  <si>
    <t>d) je prioritne zameraný na obstaranie špeciálnych strojov na opravu lesných ciest (cestné frézy, frézy na čistenie priekop, frézy na odstraňovanie nárastov vrátane ich nosičov, buldobagre) a technika pre lesné škôlky a úžitkové vozidlá;</t>
  </si>
  <si>
    <t>e) je prioritne zameraný na odvoz dreva nákladnými automobilmi (ťahače, prívesy atď.);</t>
  </si>
  <si>
    <t>Žiadateľ je subjektom obhospodarujúcim les  alebo subjektom poskytujúcim služby v lesníctve pre subjekty obhospodarujúce lesy vo vlastníctve súkromných vlastníkov a ich združení; obcí a ich združení; cirkví s výmerou:</t>
  </si>
  <si>
    <t xml:space="preserve">a) do 20 ha </t>
  </si>
  <si>
    <t xml:space="preserve">b) od 20 do 100 ha </t>
  </si>
  <si>
    <t>c) od 100 do 1000 ha</t>
  </si>
  <si>
    <t>d) nad 1000 ha</t>
  </si>
  <si>
    <t>6.</t>
  </si>
  <si>
    <t>Počet bodov</t>
  </si>
  <si>
    <t>Projekt je prioritne zameraný na jednu z uvedených oblastí a-f v rozsahu viac ako 60%. Ak projekt v žiadnej z oblastí a)-f) nedosahuje 60% podielu na oprávnených výdavkoch, uplatnia sa body váženým priemerom bodov s váhami podľa podielu jednotlivej oblasti a)-f) na celkových oprávnených výdavkoch.
V prípade, ak nebude zrejmé zaradenie stroja do príslušnej kategórie  na strane PPA, vyžiada si odborné stanovisko príslušnej rezortnej organizácie.</t>
  </si>
  <si>
    <t>oprávnené výdavky</t>
  </si>
  <si>
    <t>Východiskový počet zamestnancov</t>
  </si>
  <si>
    <t>Dátum zápisu</t>
  </si>
  <si>
    <t>Sídlo žiadateľa</t>
  </si>
  <si>
    <t>Prevádzka žiadateľa</t>
  </si>
  <si>
    <t>Vykonávanie služieb v lesníctve</t>
  </si>
  <si>
    <t>Lesný porast vo vlastníctve/prenájme</t>
  </si>
  <si>
    <t>Miesto realizácie</t>
  </si>
  <si>
    <t>Lučenec</t>
  </si>
  <si>
    <t>Poltár</t>
  </si>
  <si>
    <t>Revúca</t>
  </si>
  <si>
    <t>Rimavská Sobota</t>
  </si>
  <si>
    <t>Veľký Krtíš</t>
  </si>
  <si>
    <t>Kežmarok</t>
  </si>
  <si>
    <t>Sabinov</t>
  </si>
  <si>
    <t>Svidník</t>
  </si>
  <si>
    <t>Vranov nad Topľou</t>
  </si>
  <si>
    <t>Gelnica</t>
  </si>
  <si>
    <t>Rožňava</t>
  </si>
  <si>
    <t>Sobrance</t>
  </si>
  <si>
    <t>Trebišov</t>
  </si>
  <si>
    <t>okres</t>
  </si>
  <si>
    <t>obec</t>
  </si>
  <si>
    <t>Okres Lučenec</t>
  </si>
  <si>
    <t>Ábelová</t>
  </si>
  <si>
    <t>Belina</t>
  </si>
  <si>
    <t>Boľkovce</t>
  </si>
  <si>
    <t>Budiná</t>
  </si>
  <si>
    <t>Buzitka</t>
  </si>
  <si>
    <t>Čakanovce, okres Lučenec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</si>
  <si>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</si>
  <si>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</si>
  <si>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</si>
  <si>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</si>
  <si>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</si>
  <si>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</si>
  <si>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</si>
  <si>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</si>
  <si>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</si>
  <si>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</si>
  <si>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</si>
  <si>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</si>
  <si>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</si>
  <si>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</si>
  <si>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</si>
  <si>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</si>
  <si>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</si>
  <si>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</si>
  <si>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</si>
  <si>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</si>
  <si>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</si>
  <si>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</si>
  <si>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Píla, okres Lučenec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</si>
  <si>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</si>
  <si>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</si>
  <si>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</si>
  <si>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</si>
  <si>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</si>
  <si>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</si>
  <si>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</si>
  <si>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</si>
  <si>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</si>
  <si>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</si>
  <si>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</si>
  <si>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</si>
  <si>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</si>
  <si>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</si>
  <si>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</si>
  <si>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</si>
  <si>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Tomášovce, okres Lučenec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</si>
  <si>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</si>
  <si>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</si>
  <si>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</si>
  <si>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</si>
  <si>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</si>
  <si>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</si>
  <si>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</si>
  <si>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</si>
  <si>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</si>
  <si>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Mikušovce, okres Lučenec</t>
  </si>
  <si>
    <t>Okres Poltár</t>
  </si>
  <si>
    <t>Breznička, okres Poltár</t>
  </si>
  <si>
    <t>Cinobaňa</t>
  </si>
  <si>
    <t>České Brezovo</t>
  </si>
  <si>
    <t>Hradište, okres Poltár</t>
  </si>
  <si>
    <t>Kalinovo</t>
  </si>
  <si>
    <t>Kokava nad Rimavicou</t>
  </si>
  <si>
    <t>Krná</t>
  </si>
  <si>
    <t>Málinec</t>
  </si>
  <si>
    <t>Mládzovo</t>
  </si>
  <si>
    <t>Ozdín</t>
  </si>
  <si>
    <t>Rovňany</t>
  </si>
  <si>
    <t>Šoltýska</t>
  </si>
  <si>
    <t>Uhorské</t>
  </si>
  <si>
    <t>Veľká Ves</t>
  </si>
  <si>
    <t>Hrnčiarska Ves</t>
  </si>
  <si>
    <t>Hrnčiarske Zalužany</t>
  </si>
  <si>
    <t>Selce, okres Poltár</t>
  </si>
  <si>
    <t>Sušany</t>
  </si>
  <si>
    <t>Ďubákovo</t>
  </si>
  <si>
    <t>Utekáč</t>
  </si>
  <si>
    <t>Zlatno, okres Poltár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</si>
  <si>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</si>
  <si>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</si>
  <si>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</si>
  <si>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</si>
  <si>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</si>
  <si>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</si>
  <si>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</si>
  <si>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</si>
  <si>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Ploské, okres Revúca</t>
  </si>
  <si>
    <t>Polina</t>
  </si>
  <si>
    <t>Rašice</t>
  </si>
  <si>
    <t>Ratková</t>
  </si>
  <si>
    <t>Ratkovské Bystré</t>
  </si>
  <si>
    <t>Rybník, okres Revúca</t>
  </si>
  <si>
    <t>Skerešovo</t>
  </si>
  <si>
    <t>Leváre</t>
  </si>
  <si>
    <t>Tornaľa</t>
  </si>
  <si>
    <t>Višňové, okres Revúca</t>
  </si>
  <si>
    <t>Žiar, okres Revúca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</si>
  <si>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</si>
  <si>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</si>
  <si>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</si>
  <si>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</si>
  <si>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</si>
  <si>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</si>
  <si>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</si>
  <si>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</si>
  <si>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</si>
  <si>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</si>
  <si>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</si>
  <si>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</si>
  <si>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</si>
  <si>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</si>
  <si>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</si>
  <si>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</si>
  <si>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Rákoš, okres Revúca</t>
  </si>
  <si>
    <t>Revúcka Lehota</t>
  </si>
  <si>
    <t>Sirk</t>
  </si>
  <si>
    <t>Šivetice</t>
  </si>
  <si>
    <t>Turčok</t>
  </si>
  <si>
    <t>Sása, okres Revúca</t>
  </si>
  <si>
    <t>Mokrá Lúka</t>
  </si>
  <si>
    <t>Okres 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</si>
  <si>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</si>
  <si>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</si>
  <si>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</si>
  <si>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</si>
  <si>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</si>
  <si>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</si>
  <si>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</si>
  <si>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</si>
  <si>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</si>
  <si>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</si>
  <si>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</si>
  <si>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</si>
  <si>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</si>
  <si>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</si>
  <si>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</si>
  <si>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</si>
  <si>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</si>
  <si>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</si>
  <si>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</si>
  <si>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</si>
  <si>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</si>
  <si>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</si>
  <si>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</si>
  <si>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</si>
  <si>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</si>
  <si>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</si>
  <si>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</si>
  <si>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</si>
  <si>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</si>
  <si>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</si>
  <si>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</si>
  <si>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</si>
  <si>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</si>
  <si>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</si>
  <si>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</si>
  <si>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</si>
  <si>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</si>
  <si>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Jesenské, okres Rimavská Sobota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</si>
  <si>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</si>
  <si>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</si>
  <si>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</si>
  <si>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</si>
  <si>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</si>
  <si>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</si>
  <si>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</si>
  <si>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</si>
  <si>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</si>
  <si>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</si>
  <si>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</si>
  <si>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</si>
  <si>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</si>
  <si>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</si>
  <si>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Lipovec, okres Rimavská Sobota</t>
  </si>
  <si>
    <t>Lukovištia</t>
  </si>
  <si>
    <t>Martinová</t>
  </si>
  <si>
    <t>Neporadza, okres Rimavská Sobota</t>
  </si>
  <si>
    <t>Nová Bašta</t>
  </si>
  <si>
    <t>Orávka</t>
  </si>
  <si>
    <t>Ožďany</t>
  </si>
  <si>
    <t>Padarovce</t>
  </si>
  <si>
    <t>Pavlovce, okres Rimavská Sobota</t>
  </si>
  <si>
    <t>Petrovce, okres Rimavská Sobota</t>
  </si>
  <si>
    <t>Poproč, okres Rimavská Sobota</t>
  </si>
  <si>
    <t>Potok, okres Rimavská Sobota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</si>
  <si>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</si>
  <si>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</si>
  <si>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</si>
  <si>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</si>
  <si>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</si>
  <si>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</si>
  <si>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</si>
  <si>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Rovné, okres Rimavská Sobota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</si>
  <si>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</si>
  <si>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</si>
  <si>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</si>
  <si>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</si>
  <si>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</si>
  <si>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</si>
  <si>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</si>
  <si>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</si>
  <si>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</si>
  <si>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</si>
  <si>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</si>
  <si>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</si>
  <si>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</si>
  <si>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Tomášovce, okres Rimavská Sobota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</si>
  <si>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</si>
  <si>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</si>
  <si>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</si>
  <si>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</si>
  <si>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</si>
  <si>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</si>
  <si>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</si>
  <si>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</si>
  <si>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</si>
  <si>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</si>
  <si>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</si>
  <si>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</si>
  <si>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Riečka, okres Rimavská Sobota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</si>
  <si>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</si>
  <si>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</si>
  <si>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</si>
  <si>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</si>
  <si>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</si>
  <si>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</si>
  <si>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</si>
  <si>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Veľký Krtíš</t>
  </si>
  <si>
    <t>Balog nad Ipľom</t>
  </si>
  <si>
    <t>Bátorová</t>
  </si>
  <si>
    <t>Brusník</t>
  </si>
  <si>
    <t>Bušince</t>
  </si>
  <si>
    <t>Čebovce</t>
  </si>
  <si>
    <t>Čeláre</t>
  </si>
  <si>
    <t>Čelovce, okres Veľký Krtíš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</si>
  <si>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</si>
  <si>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</si>
  <si>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</si>
  <si>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</si>
  <si>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</si>
  <si>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</si>
  <si>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</si>
  <si>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</si>
  <si>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</si>
  <si>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</si>
  <si>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</si>
  <si>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Hrušov, okres Veľký Krtíš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</si>
  <si>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</si>
  <si>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</si>
  <si>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</si>
  <si>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</si>
  <si>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</si>
  <si>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</si>
  <si>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</si>
  <si>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</si>
  <si>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</si>
  <si>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</si>
  <si>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</si>
  <si>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</si>
  <si>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</si>
  <si>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</si>
  <si>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</si>
  <si>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</si>
  <si>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</si>
  <si>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</si>
  <si>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</si>
  <si>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</si>
  <si>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</si>
  <si>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</si>
  <si>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</si>
  <si>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</si>
  <si>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</si>
  <si>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</si>
  <si>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</si>
  <si>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Senné, okres Veľký Krtíš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</si>
  <si>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</si>
  <si>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</si>
  <si>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</si>
  <si>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</si>
  <si>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</si>
  <si>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</si>
  <si>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</si>
  <si>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</si>
  <si>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</si>
  <si>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</si>
  <si>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</si>
  <si>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</si>
  <si>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</si>
  <si>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Vieska, okres Veľký Krtíš</t>
  </si>
  <si>
    <t>Vinica</t>
  </si>
  <si>
    <t>Vrbovka</t>
  </si>
  <si>
    <t>Záhorce</t>
  </si>
  <si>
    <t>Závada, okres Veľký Krtíš</t>
  </si>
  <si>
    <t>Zombor</t>
  </si>
  <si>
    <t>Želovce</t>
  </si>
  <si>
    <t>Malý Krtíš</t>
  </si>
  <si>
    <t>Malé Straciny</t>
  </si>
  <si>
    <t>Veľké Straciny</t>
  </si>
  <si>
    <t>Okres Kežmarok</t>
  </si>
  <si>
    <t>Abrahámovce, 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</si>
  <si>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</si>
  <si>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</si>
  <si>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</si>
  <si>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</si>
  <si>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</si>
  <si>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</si>
  <si>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</si>
  <si>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</si>
  <si>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</si>
  <si>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</si>
  <si>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</si>
  <si>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</si>
  <si>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</si>
  <si>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</si>
  <si>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</si>
  <si>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</si>
  <si>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</si>
  <si>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Podhorany, okres Kežmarok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</si>
  <si>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</si>
  <si>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</si>
  <si>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</si>
  <si>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</si>
  <si>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</si>
  <si>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</si>
  <si>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</si>
  <si>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</si>
  <si>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</si>
  <si>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</si>
  <si>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</si>
  <si>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</si>
  <si>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</si>
  <si>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</si>
  <si>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</si>
  <si>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</si>
  <si>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</si>
  <si>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Zálesie, okres Kežmarok</t>
  </si>
  <si>
    <t>Žakovce</t>
  </si>
  <si>
    <t>Malá Franková</t>
  </si>
  <si>
    <t>Malý Slavkov</t>
  </si>
  <si>
    <t>Okres Sabinov</t>
  </si>
  <si>
    <t>Bajerovce</t>
  </si>
  <si>
    <t>Bodovce</t>
  </si>
  <si>
    <t>Brezovica, okres Sabinov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</si>
  <si>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</si>
  <si>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</si>
  <si>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</si>
  <si>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</si>
  <si>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</si>
  <si>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</si>
  <si>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</si>
  <si>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</si>
  <si>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</si>
  <si>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</si>
  <si>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</si>
  <si>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Jakubovany, okres Sabinov</t>
  </si>
  <si>
    <t>Jarovnice</t>
  </si>
  <si>
    <t>Kamenica</t>
  </si>
  <si>
    <t>Krásna Lúka</t>
  </si>
  <si>
    <t>Krivany</t>
  </si>
  <si>
    <t>Lipany</t>
  </si>
  <si>
    <t>Lúčka, okres Sabinov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</si>
  <si>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</si>
  <si>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</si>
  <si>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</si>
  <si>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</si>
  <si>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</si>
  <si>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</si>
  <si>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</si>
  <si>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</si>
  <si>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</si>
  <si>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</si>
  <si>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</si>
  <si>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</si>
  <si>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</si>
  <si>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</si>
  <si>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</si>
  <si>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</si>
  <si>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</si>
  <si>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</si>
  <si>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</si>
  <si>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</si>
  <si>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Vysoká, okres Sabinov</t>
  </si>
  <si>
    <t>Okres Svidník</t>
  </si>
  <si>
    <t>Giraltovce</t>
  </si>
  <si>
    <t>Kalnište</t>
  </si>
  <si>
    <t>Kobylnice</t>
  </si>
  <si>
    <t>Kračúnovce</t>
  </si>
  <si>
    <t>Kuková</t>
  </si>
  <si>
    <t>Lúčka, okres Svidník</t>
  </si>
  <si>
    <t>Lužany pri Topli</t>
  </si>
  <si>
    <t>Mičakovce</t>
  </si>
  <si>
    <t>Železník</t>
  </si>
  <si>
    <t>Želmanovce</t>
  </si>
  <si>
    <t>Belejovce</t>
  </si>
  <si>
    <t>Beňadikovce</t>
  </si>
  <si>
    <t>Bodružal</t>
  </si>
  <si>
    <t>Cernina</t>
  </si>
  <si>
    <t>Cigla</t>
  </si>
  <si>
    <t>Dlhoňa</t>
  </si>
  <si>
    <t>Dobroslava</t>
  </si>
  <si>
    <t>Dubová, okres Svidník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</si>
  <si>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</si>
  <si>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</si>
  <si>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</si>
  <si>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</si>
  <si>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</si>
  <si>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</si>
  <si>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</si>
  <si>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</si>
  <si>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</si>
  <si>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</si>
  <si>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</si>
  <si>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</si>
  <si>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</si>
  <si>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</si>
  <si>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</si>
  <si>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</si>
  <si>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</si>
  <si>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</si>
  <si>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</si>
  <si>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</si>
  <si>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</si>
  <si>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</si>
  <si>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</si>
  <si>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</si>
  <si>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</si>
  <si>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</si>
  <si>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</si>
  <si>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</si>
  <si>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</si>
  <si>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</si>
  <si>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</si>
  <si>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Rovné, okres Svidník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</si>
  <si>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</si>
  <si>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</si>
  <si>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</si>
  <si>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</si>
  <si>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</si>
  <si>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</si>
  <si>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</si>
  <si>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</si>
  <si>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</si>
  <si>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</si>
  <si>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</si>
  <si>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</si>
  <si>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</si>
  <si>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</si>
  <si>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</si>
  <si>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</si>
  <si>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</si>
  <si>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Vranov nad Topľou</t>
  </si>
  <si>
    <t>Holčíkovce</t>
  </si>
  <si>
    <t>Jasenovce</t>
  </si>
  <si>
    <t>Jastrabie nad Topľou</t>
  </si>
  <si>
    <t>Juskova Voľa</t>
  </si>
  <si>
    <t>Kamenná Poruba, okres Vranov nad Topľou</t>
  </si>
  <si>
    <t>Kladzany</t>
  </si>
  <si>
    <t>Komárany</t>
  </si>
  <si>
    <t>Kučín, okres Vranov nad Topľou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</si>
  <si>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</si>
  <si>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</si>
  <si>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</si>
  <si>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</si>
  <si>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</si>
  <si>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</si>
  <si>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</si>
  <si>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</si>
  <si>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</si>
  <si>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</si>
  <si>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</si>
  <si>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</si>
  <si>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Pavlovce, okres Vranov nad Topľou</t>
  </si>
  <si>
    <t>Petkovce</t>
  </si>
  <si>
    <t>Petrovce, okres Vranov nad Topľou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</si>
  <si>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</si>
  <si>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</si>
  <si>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</si>
  <si>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</si>
  <si>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</si>
  <si>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</si>
  <si>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</si>
  <si>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</si>
  <si>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</si>
  <si>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</si>
  <si>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</si>
  <si>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</si>
  <si>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</si>
  <si>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</si>
  <si>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</si>
  <si>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Štefanovce, okres Vranov nad Topľou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</si>
  <si>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</si>
  <si>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</si>
  <si>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</si>
  <si>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</si>
  <si>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</si>
  <si>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</si>
  <si>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</si>
  <si>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</si>
  <si>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</si>
  <si>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</si>
  <si>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</si>
  <si>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</si>
  <si>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</si>
  <si>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</si>
  <si>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</si>
  <si>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</si>
  <si>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</si>
  <si>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</si>
  <si>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</si>
  <si>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</si>
  <si>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</si>
  <si>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</si>
  <si>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</si>
  <si>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</si>
  <si>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</si>
  <si>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</si>
  <si>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</si>
  <si>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</si>
  <si>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Okres Trebišov</t>
  </si>
  <si>
    <t>Malá Tŕňa</t>
  </si>
  <si>
    <t>Veľká Tŕňa</t>
  </si>
  <si>
    <t>Klin nad Bodrogom</t>
  </si>
  <si>
    <t>Stanča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</si>
  <si>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</si>
  <si>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</si>
  <si>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</si>
  <si>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</si>
  <si>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</si>
  <si>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</si>
  <si>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</si>
  <si>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</si>
  <si>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</si>
  <si>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</si>
  <si>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</si>
  <si>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</si>
  <si>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</si>
  <si>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</si>
  <si>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</si>
  <si>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</si>
  <si>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</si>
  <si>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</si>
  <si>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</si>
  <si>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</si>
  <si>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</si>
  <si>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</si>
  <si>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</si>
  <si>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</si>
  <si>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</si>
  <si>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</si>
  <si>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</si>
  <si>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</si>
  <si>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Kravany, okres Trebišov</t>
  </si>
  <si>
    <t>Kuzmice, okres Trebišov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</si>
  <si>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</si>
  <si>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</si>
  <si>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</si>
  <si>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</si>
  <si>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</si>
  <si>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</si>
  <si>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</si>
  <si>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</si>
  <si>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</si>
  <si>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</si>
  <si>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</si>
  <si>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</si>
  <si>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</si>
  <si>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</si>
  <si>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</si>
  <si>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</si>
  <si>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</si>
  <si>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</si>
  <si>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</si>
  <si>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</si>
  <si>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</si>
  <si>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</si>
  <si>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</si>
  <si>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</si>
  <si>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</si>
  <si>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</si>
  <si>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</si>
  <si>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</si>
  <si>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</si>
  <si>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Trnávka, okres Trebišov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</si>
  <si>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</si>
  <si>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</si>
  <si>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</si>
  <si>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</si>
  <si>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</si>
  <si>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</si>
  <si>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</si>
  <si>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</si>
  <si>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</si>
  <si>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</si>
  <si>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</si>
  <si>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</si>
  <si>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</si>
  <si>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</si>
  <si>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</si>
  <si>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</si>
  <si>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</si>
  <si>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Okres Gelnica</t>
  </si>
  <si>
    <t>Helcmanovce</t>
  </si>
  <si>
    <t>Henclová</t>
  </si>
  <si>
    <t>Závadka, okres Gelnica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</si>
  <si>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</si>
  <si>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</si>
  <si>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</si>
  <si>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</si>
  <si>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</si>
  <si>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</si>
  <si>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</si>
  <si>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</si>
  <si>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</si>
  <si>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</si>
  <si>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</si>
  <si>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</si>
  <si>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</si>
  <si>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</si>
  <si>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</si>
  <si>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</si>
  <si>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Rožňava</t>
  </si>
  <si>
    <t>Bretka</t>
  </si>
  <si>
    <t>Gemerská Panica</t>
  </si>
  <si>
    <t>Ardovo</t>
  </si>
  <si>
    <t>Betliar</t>
  </si>
  <si>
    <t>Bohúňovo</t>
  </si>
  <si>
    <t>Bôrka</t>
  </si>
  <si>
    <t>Brdárka</t>
  </si>
  <si>
    <t>Čierna Lehota, okres Rožňava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</si>
  <si>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</si>
  <si>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</si>
  <si>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</si>
  <si>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</si>
  <si>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</si>
  <si>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</si>
  <si>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</si>
  <si>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</si>
  <si>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</si>
  <si>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</si>
  <si>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</si>
  <si>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</si>
  <si>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</si>
  <si>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Hrušov, okres Rožňava</t>
  </si>
  <si>
    <t>Jablonov nad Turňou</t>
  </si>
  <si>
    <t>Kečovo</t>
  </si>
  <si>
    <t>Kobeliarovo</t>
  </si>
  <si>
    <t>Koceľovce</t>
  </si>
  <si>
    <t>Kováčová, okres Rožňava</t>
  </si>
  <si>
    <t>Krásnohorská Dlhá Lúka</t>
  </si>
  <si>
    <t>Krásnohorské Podhradie</t>
  </si>
  <si>
    <t>Kunova Teplica</t>
  </si>
  <si>
    <t>Lipovník, okres Rožňava</t>
  </si>
  <si>
    <t>Lúčka, okres Rožňava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</si>
  <si>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</si>
  <si>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</si>
  <si>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</si>
  <si>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</si>
  <si>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</si>
  <si>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</si>
  <si>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</si>
  <si>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</si>
  <si>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</si>
  <si>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</si>
  <si>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</si>
  <si>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</si>
  <si>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</si>
  <si>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</si>
  <si>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</si>
  <si>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</si>
  <si>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</si>
  <si>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</si>
  <si>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</si>
  <si>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</si>
  <si>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</si>
  <si>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</si>
  <si>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</si>
  <si>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</si>
  <si>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</si>
  <si>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</si>
  <si>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</si>
  <si>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</si>
  <si>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</si>
  <si>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Sobrance</t>
  </si>
  <si>
    <t>Baškovce, 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</si>
  <si>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</si>
  <si>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</si>
  <si>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</si>
  <si>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</si>
  <si>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</si>
  <si>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</si>
  <si>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</si>
  <si>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</si>
  <si>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</si>
  <si>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</si>
  <si>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</si>
  <si>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</si>
  <si>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Jasenov, okres Sobrance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</si>
  <si>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</si>
  <si>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</si>
  <si>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</si>
  <si>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</si>
  <si>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</si>
  <si>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</si>
  <si>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</si>
  <si>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</si>
  <si>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</si>
  <si>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</si>
  <si>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Ostrov, okres Sobrance</t>
  </si>
  <si>
    <t>Petrovce, okres Sobrance</t>
  </si>
  <si>
    <t>Pinkovce</t>
  </si>
  <si>
    <t>Podhoroď</t>
  </si>
  <si>
    <t>Porostov</t>
  </si>
  <si>
    <t>Porúbka, okres Sobrance</t>
  </si>
  <si>
    <t>Priekopa</t>
  </si>
  <si>
    <t>Remetské Hámre</t>
  </si>
  <si>
    <t>Ruská Bystrá</t>
  </si>
  <si>
    <t>Ruskovce, okres Sobrance</t>
  </si>
  <si>
    <t>Ruský Hrabovec</t>
  </si>
  <si>
    <t>Sejkov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</si>
  <si>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</si>
  <si>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</si>
  <si>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</si>
  <si>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</si>
  <si>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</si>
  <si>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</si>
  <si>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</si>
  <si>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</si>
  <si>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</si>
  <si>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</si>
  <si>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obec číslo</t>
  </si>
  <si>
    <t>Rimavská_Sobota</t>
  </si>
  <si>
    <t>Veľký_Krtíš</t>
  </si>
  <si>
    <t>Vranov_nad_Topľou</t>
  </si>
  <si>
    <t>číslo zmluvy</t>
  </si>
  <si>
    <t>predmet zmluvy</t>
  </si>
  <si>
    <t>názov odberateľa</t>
  </si>
  <si>
    <t>výmera lesa odberateľa</t>
  </si>
  <si>
    <t>podmienené</t>
  </si>
  <si>
    <t>súčet okresov obhospod</t>
  </si>
  <si>
    <t>súčet služby</t>
  </si>
  <si>
    <t>b) je prioritne zameraný na obstaranie strojov a zariadení na manipuláciu, nakladanie a odvoz dreva z miesta ťažby – vyvážače s hydraulickou rukou a technologické vozidlá s pohonom všetkých kolies  a hydraulickou rukou (nákladné automobily s pohonom všetkých kolies);</t>
  </si>
  <si>
    <t xml:space="preserve">Žiadateľ preukazuje splnenie podmienky potvrdením príslušného obvodného úradu, že obhospodaruje lesné pozemky (§4 ods. 1 zákona č. 326/2005 Z.z. o lesoch) s uvedením výmery obhospodarovaných  lesných pozemkov alebo v prípade subjektov poskytujúcich lesnícke služby na základe uzatvorených zmlúv/budúcich zmlúv o poskytovaní služieb s vlastníkmi lesa obhospodarujúcich  lesné pozemky v danej výmere. Výmera sa berie kumulatívne v rozsahu predložených zmlúv o poskytovaní služieb neštátnym vlastníkom lesa prípadne v kumulácii s vlastnými obhospodarovanými lesnými pozemkami. </t>
  </si>
  <si>
    <t>Žiadateľ uplatňuje body za uvedené kritérium, ak má sídlo, prevádzku, miesto realizácie, lesný porast vo vlastníctve/prenájme alebo bude vykonávať služby v lesníctve v najmenej rozvinutých okresoch (preukazuje sa výpisom z OR SR resp. živnostenským listom, zmluvou o prenájme resp. potvrdením príslušného obvodného úradu, že obhospodaruje lesné pozemky alebo zmluvou resp. budúcou zmluvou o poskytovaní služieb pre neštátnych vlastníkov lesa z dotknutých okresov).</t>
  </si>
  <si>
    <t>Preukazuje sa výpisom z OR SR alebo zo živnostenského registra alebo výpisom z registra pozemkových spoločenstiev.</t>
  </si>
  <si>
    <t xml:space="preserve">podiel ročných tržieb z lesníckej výroby voči celkovým tržbám </t>
  </si>
  <si>
    <t xml:space="preserve">podiel ročných tržieb z poskytovaných lesníckych služieb voči celkovým tržbám </t>
  </si>
  <si>
    <t>BODOVACIE KRITÉRIA PODOPATRENIE 8.6 - PODPORA INVESTÍCIÍ DO LESNÍCKYCH TECHNOLÓGIÍ A SPRACOVANIA, DO MOBILIZÁCIE LESNÍCKYCH VÝROBKOV A ICH UVÁDZANIA NA TRH</t>
  </si>
  <si>
    <t>Tabuľka č. 6</t>
  </si>
  <si>
    <t>NAJMENEJ ROZVINUTÉ REGIÓNY</t>
  </si>
  <si>
    <t>Tabuľka č. 7</t>
  </si>
  <si>
    <t>ZOZNAM ZMLÚV O POSKYTOVANÍ LESNÍCKYCH SLUŽIEB NEŠTÁTNYM VLASTNÍKOM LESA</t>
  </si>
  <si>
    <t>najmenej rozvinutý región</t>
  </si>
  <si>
    <t>Kontrola vyplnenia</t>
  </si>
  <si>
    <t>Výmera obhospodarovaného lesa</t>
  </si>
  <si>
    <t>Súčet bodov*</t>
  </si>
  <si>
    <t>* Pre uplatnenie kritérií 1-4 je možné získať v súčte najviac 20 bodov, za kritériá 1-6 najviac 80 bodov</t>
  </si>
  <si>
    <t>Bardejov</t>
  </si>
  <si>
    <t>Medzilaborce</t>
  </si>
  <si>
    <t>Vaniškovce</t>
  </si>
  <si>
    <t>Abrahámovce, okres Bardejov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</si>
  <si>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</si>
  <si>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</si>
  <si>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</si>
  <si>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</si>
  <si>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</si>
  <si>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</si>
  <si>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</si>
  <si>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</si>
  <si>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</si>
  <si>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</si>
  <si>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</si>
  <si>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</si>
  <si>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</si>
  <si>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Gerlachov, okres Bardejov</t>
  </si>
  <si>
    <t>Hankovce, okres Bardejov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</si>
  <si>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</si>
  <si>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</si>
  <si>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</si>
  <si>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</si>
  <si>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</si>
  <si>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</si>
  <si>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</si>
  <si>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</si>
  <si>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</si>
  <si>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</si>
  <si>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</si>
  <si>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</si>
  <si>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Kochanovce, okres Bardejov</t>
  </si>
  <si>
    <t>Komárov</t>
  </si>
  <si>
    <t>Koprivnica</t>
  </si>
  <si>
    <t>Kožany</t>
  </si>
  <si>
    <t>Krivé</t>
  </si>
  <si>
    <t>Kríže</t>
  </si>
  <si>
    <t>Kružlov</t>
  </si>
  <si>
    <t>Kučín, okres Bardejov</t>
  </si>
  <si>
    <t>Kurima</t>
  </si>
  <si>
    <t>Kurov</t>
  </si>
  <si>
    <t>Lascov</t>
  </si>
  <si>
    <t>Lenartov</t>
  </si>
  <si>
    <t>Lipová, okres Bardejov</t>
  </si>
  <si>
    <t>Livov</t>
  </si>
  <si>
    <t>Livovská Huta</t>
  </si>
  <si>
    <t>Lopúchov</t>
  </si>
  <si>
    <t>Lukavica, okres Bardejov</t>
  </si>
  <si>
    <t>Lukov</t>
  </si>
  <si>
    <t>Malcov</t>
  </si>
  <si>
    <t>Marhaň</t>
  </si>
  <si>
    <t>Mikulášová</t>
  </si>
  <si>
    <t>Mokroluh</t>
  </si>
  <si>
    <t>Nemcovce, okres Bardejov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</si>
  <si>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</si>
  <si>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</si>
  <si>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</si>
  <si>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</si>
  <si>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</si>
  <si>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</si>
  <si>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</si>
  <si>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</si>
  <si>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</si>
  <si>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Porúbka, okres Bardejov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</si>
  <si>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</si>
  <si>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</si>
  <si>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</si>
  <si>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</si>
  <si>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</si>
  <si>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</si>
  <si>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</si>
  <si>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</si>
  <si>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</si>
  <si>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</si>
  <si>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</si>
  <si>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</si>
  <si>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</si>
  <si>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</si>
  <si>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</si>
  <si>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</si>
  <si>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</si>
  <si>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</si>
  <si>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</si>
  <si>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</si>
  <si>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</si>
  <si>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</si>
  <si>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</si>
  <si>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Bardejov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</si>
  <si>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</si>
  <si>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</si>
  <si>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</si>
  <si>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</si>
  <si>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</si>
  <si>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</si>
  <si>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</si>
  <si>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</si>
  <si>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</si>
  <si>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</si>
  <si>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</si>
  <si>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</si>
  <si>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</si>
  <si>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</si>
  <si>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</si>
  <si>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</si>
  <si>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</si>
  <si>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</si>
  <si>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</si>
  <si>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</si>
  <si>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</si>
  <si>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</si>
  <si>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</si>
  <si>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Košice - okolie</t>
  </si>
  <si>
    <t>Hosťovce, okres Košice - okolie</t>
  </si>
  <si>
    <t>Slančík</t>
  </si>
  <si>
    <t>Háj, okres Košice - okolie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</si>
  <si>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</si>
  <si>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</si>
  <si>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</si>
  <si>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</si>
  <si>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</si>
  <si>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</si>
  <si>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</si>
  <si>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</si>
  <si>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</si>
  <si>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</si>
  <si>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Bukovec, okres Košice - okolie</t>
  </si>
  <si>
    <t>Bunetice</t>
  </si>
  <si>
    <t>Buzica</t>
  </si>
  <si>
    <t>Cestice</t>
  </si>
  <si>
    <t>Čakanovce, okres Košice - okolie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</si>
  <si>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</si>
  <si>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</si>
  <si>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</si>
  <si>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</si>
  <si>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</si>
  <si>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</si>
  <si>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</si>
  <si>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</si>
  <si>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</si>
  <si>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</si>
  <si>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</si>
  <si>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Haniska, okres Košice - okolie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</si>
  <si>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</si>
  <si>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</si>
  <si>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</si>
  <si>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</si>
  <si>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</si>
  <si>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</si>
  <si>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</si>
  <si>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</si>
  <si>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</si>
  <si>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</si>
  <si>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</si>
  <si>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</si>
  <si>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</si>
  <si>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</si>
  <si>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</si>
  <si>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</si>
  <si>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</si>
  <si>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</si>
  <si>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</si>
  <si>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</si>
  <si>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</si>
  <si>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</si>
  <si>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</si>
  <si>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</si>
  <si>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</si>
  <si>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</si>
  <si>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</si>
  <si>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</si>
  <si>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</si>
  <si>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</si>
  <si>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</si>
  <si>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</si>
  <si>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</si>
  <si>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</si>
  <si>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</si>
  <si>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</si>
  <si>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</si>
  <si>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</si>
  <si>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</si>
  <si>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</si>
  <si>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Ploské, okres Košice - okolie</t>
  </si>
  <si>
    <t>Poproč, okres Košice - okolie</t>
  </si>
  <si>
    <t>Rákoš, okres Košice - okolie</t>
  </si>
  <si>
    <t>Rankovce</t>
  </si>
  <si>
    <t>Rešica</t>
  </si>
  <si>
    <t>Rozhanovce</t>
  </si>
  <si>
    <t>Rudník, okres Košice - okolie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</si>
  <si>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</si>
  <si>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</si>
  <si>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</si>
  <si>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</si>
  <si>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</si>
  <si>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</si>
  <si>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</si>
  <si>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</si>
  <si>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</si>
  <si>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</si>
  <si>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</si>
  <si>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</si>
  <si>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</si>
  <si>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</si>
  <si>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</si>
  <si>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</si>
  <si>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</si>
  <si>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</si>
  <si>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</si>
  <si>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</si>
  <si>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</si>
  <si>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</si>
  <si>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</si>
  <si>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</si>
  <si>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</si>
  <si>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</si>
  <si>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</si>
  <si>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</si>
  <si>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</si>
  <si>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</si>
  <si>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</si>
  <si>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</si>
  <si>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</si>
  <si>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</si>
  <si>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</si>
  <si>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</si>
  <si>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</si>
  <si>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Košice_okolie</t>
  </si>
  <si>
    <t>Príloha č. 8B - PODIEL TRŽIEB Z LESNÍCKEJ PRVOVÝROBY ALEBO POSKYTOVANÝCH LESNÍCKYCH SLUŽIEB</t>
  </si>
  <si>
    <t xml:space="preserve">  (uvedie sa názov a sídlo žiadateľa)</t>
  </si>
  <si>
    <t>Kód výzvy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</si>
</sst>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4" fillId="0" borderId="0"/>
    <xf numFmtId="0" fontId="12" fillId="0" borderId="0"/>
    <xf numFmtId="0" fontId="17" fillId="0" borderId="0"/>
  </cellStyleXfs>
  <cellXfs count="289">
    <xf numFmtId="0" fontId="0" fillId="0" borderId="0" xfId="0"/>
    <xf numFmtId="0" fontId="1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3" fillId="0" borderId="0" xfId="0" applyFont="1"/>
    <xf numFmtId="0" fontId="4" fillId="0" borderId="0" xfId="0" applyFont="1" applyFill="1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4" fontId="7" fillId="0" borderId="0" xfId="0" applyNumberFormat="1" applyFont="1"/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3" borderId="40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vertical="center"/>
    </xf>
    <xf numFmtId="0" fontId="6" fillId="3" borderId="36" xfId="0" applyFont="1" applyFill="1" applyBorder="1" applyAlignment="1" applyProtection="1">
      <alignment vertical="center"/>
      <protection hidden="1"/>
    </xf>
    <xf numFmtId="0" fontId="6" fillId="3" borderId="36" xfId="0" applyFont="1" applyFill="1" applyBorder="1" applyAlignment="1" applyProtection="1">
      <alignment horizontal="center" vertical="center"/>
      <protection hidden="1"/>
    </xf>
    <xf numFmtId="0" fontId="6" fillId="3" borderId="36" xfId="0" applyFont="1" applyFill="1" applyBorder="1" applyAlignment="1" applyProtection="1">
      <alignment horizontal="left" vertical="center"/>
      <protection hidden="1"/>
    </xf>
    <xf numFmtId="0" fontId="6" fillId="3" borderId="37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vertical="center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4" fontId="6" fillId="0" borderId="19" xfId="0" applyNumberFormat="1" applyFont="1" applyBorder="1" applyAlignment="1" applyProtection="1">
      <alignment vertical="center"/>
      <protection locked="0"/>
    </xf>
    <xf numFmtId="4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4" fontId="6" fillId="2" borderId="20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vertical="center"/>
    </xf>
    <xf numFmtId="4" fontId="6" fillId="2" borderId="1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4" fontId="7" fillId="0" borderId="23" xfId="0" applyNumberFormat="1" applyFont="1" applyBorder="1" applyAlignment="1" applyProtection="1">
      <alignment vertical="center" wrapText="1"/>
      <protection locked="0"/>
    </xf>
    <xf numFmtId="4" fontId="7" fillId="0" borderId="19" xfId="0" applyNumberFormat="1" applyFont="1" applyBorder="1" applyAlignment="1" applyProtection="1">
      <alignment vertical="center" wrapText="1"/>
      <protection locked="0"/>
    </xf>
    <xf numFmtId="4" fontId="6" fillId="2" borderId="19" xfId="0" applyNumberFormat="1" applyFont="1" applyFill="1" applyBorder="1" applyAlignment="1" applyProtection="1">
      <alignment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4" fontId="6" fillId="0" borderId="19" xfId="0" applyNumberFormat="1" applyFont="1" applyBorder="1" applyAlignment="1" applyProtection="1">
      <alignment horizontal="center" vertical="center" wrapText="1"/>
      <protection hidden="1"/>
    </xf>
    <xf numFmtId="4" fontId="6" fillId="0" borderId="19" xfId="0" applyNumberFormat="1" applyFont="1" applyBorder="1" applyAlignment="1" applyProtection="1">
      <alignment vertical="center" wrapText="1"/>
      <protection locked="0"/>
    </xf>
    <xf numFmtId="4" fontId="6" fillId="0" borderId="22" xfId="0" applyNumberFormat="1" applyFont="1" applyBorder="1" applyAlignment="1" applyProtection="1">
      <alignment vertical="center" wrapText="1"/>
      <protection hidden="1"/>
    </xf>
    <xf numFmtId="0" fontId="7" fillId="0" borderId="0" xfId="0" applyFont="1" applyAlignment="1">
      <alignment wrapText="1"/>
    </xf>
    <xf numFmtId="0" fontId="7" fillId="0" borderId="0" xfId="0" applyFont="1" applyAlignment="1"/>
    <xf numFmtId="4" fontId="7" fillId="0" borderId="4" xfId="0" applyNumberFormat="1" applyFont="1" applyBorder="1" applyAlignment="1" applyProtection="1">
      <alignment vertical="center"/>
      <protection locked="0"/>
    </xf>
    <xf numFmtId="4" fontId="7" fillId="0" borderId="2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hidden="1"/>
    </xf>
    <xf numFmtId="4" fontId="7" fillId="0" borderId="12" xfId="0" applyNumberFormat="1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6" fillId="2" borderId="30" xfId="0" applyNumberFormat="1" applyFont="1" applyFill="1" applyBorder="1" applyAlignment="1" applyProtection="1">
      <alignment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4" fontId="6" fillId="0" borderId="30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vertical="center"/>
      <protection locked="0"/>
    </xf>
    <xf numFmtId="4" fontId="6" fillId="0" borderId="13" xfId="0" applyNumberFormat="1" applyFont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5" borderId="34" xfId="0" applyFont="1" applyFill="1" applyBorder="1" applyAlignment="1" applyProtection="1">
      <alignment horizontal="center" vertical="center"/>
      <protection hidden="1"/>
    </xf>
    <xf numFmtId="4" fontId="2" fillId="0" borderId="19" xfId="0" applyNumberFormat="1" applyFont="1" applyBorder="1" applyAlignment="1" applyProtection="1">
      <alignment vertical="center"/>
      <protection locked="0"/>
    </xf>
    <xf numFmtId="4" fontId="5" fillId="4" borderId="22" xfId="0" applyNumberFormat="1" applyFont="1" applyFill="1" applyBorder="1" applyAlignment="1" applyProtection="1">
      <alignment vertical="center"/>
      <protection hidden="1"/>
    </xf>
    <xf numFmtId="4" fontId="5" fillId="4" borderId="20" xfId="0" applyNumberFormat="1" applyFont="1" applyFill="1" applyBorder="1" applyAlignment="1" applyProtection="1">
      <alignment vertical="center"/>
      <protection hidden="1"/>
    </xf>
    <xf numFmtId="4" fontId="5" fillId="4" borderId="1" xfId="0" applyNumberFormat="1" applyFont="1" applyFill="1" applyBorder="1" applyAlignment="1" applyProtection="1">
      <alignment vertical="center"/>
      <protection hidden="1"/>
    </xf>
    <xf numFmtId="4" fontId="5" fillId="4" borderId="13" xfId="0" applyNumberFormat="1" applyFont="1" applyFill="1" applyBorder="1" applyAlignment="1" applyProtection="1">
      <alignment vertical="center"/>
      <protection hidden="1"/>
    </xf>
    <xf numFmtId="0" fontId="3" fillId="6" borderId="29" xfId="0" applyFont="1" applyFill="1" applyBorder="1" applyAlignment="1">
      <alignment horizontal="center" vertical="center"/>
    </xf>
    <xf numFmtId="0" fontId="4" fillId="0" borderId="0" xfId="0" applyFont="1" applyFill="1" applyBorder="1"/>
    <xf numFmtId="4" fontId="0" fillId="0" borderId="0" xfId="0" applyNumberFormat="1"/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left" vertical="center"/>
    </xf>
    <xf numFmtId="0" fontId="6" fillId="9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8" borderId="0" xfId="0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4" fontId="6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/>
    <xf numFmtId="4" fontId="6" fillId="0" borderId="0" xfId="0" applyNumberFormat="1" applyFont="1" applyFill="1" applyBorder="1" applyAlignment="1" applyProtection="1">
      <alignment vertical="center"/>
      <protection hidden="1"/>
    </xf>
    <xf numFmtId="10" fontId="6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6" fillId="0" borderId="0" xfId="0" applyFont="1" applyAlignment="1" applyProtection="1">
      <alignment vertical="center"/>
      <protection hidden="1"/>
    </xf>
    <xf numFmtId="4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4" fontId="2" fillId="0" borderId="23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4" fontId="5" fillId="4" borderId="12" xfId="0" applyNumberFormat="1" applyFont="1" applyFill="1" applyBorder="1" applyAlignment="1" applyProtection="1">
      <alignment vertical="center"/>
      <protection hidden="1"/>
    </xf>
    <xf numFmtId="0" fontId="3" fillId="4" borderId="44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45" xfId="0" applyFont="1" applyBorder="1"/>
    <xf numFmtId="0" fontId="7" fillId="0" borderId="46" xfId="0" applyFont="1" applyBorder="1"/>
    <xf numFmtId="0" fontId="7" fillId="0" borderId="4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8" borderId="0" xfId="0" applyFont="1" applyFill="1"/>
    <xf numFmtId="0" fontId="0" fillId="0" borderId="0" xfId="0"/>
    <xf numFmtId="0" fontId="6" fillId="10" borderId="2" xfId="0" applyFont="1" applyFill="1" applyBorder="1" applyAlignment="1">
      <alignment horizontal="center" vertical="center"/>
    </xf>
    <xf numFmtId="0" fontId="0" fillId="10" borderId="2" xfId="0" applyFill="1" applyBorder="1"/>
    <xf numFmtId="0" fontId="6" fillId="10" borderId="2" xfId="0" applyFont="1" applyFill="1" applyBorder="1" applyAlignment="1">
      <alignment horizontal="center" vertical="center" wrapText="1"/>
    </xf>
    <xf numFmtId="0" fontId="7" fillId="8" borderId="0" xfId="0" applyFont="1" applyFill="1" applyAlignment="1" applyProtection="1">
      <alignment horizontal="center" vertical="center"/>
      <protection locked="0"/>
    </xf>
    <xf numFmtId="0" fontId="7" fillId="8" borderId="0" xfId="0" applyFont="1" applyFill="1" applyProtection="1">
      <protection locked="0"/>
    </xf>
    <xf numFmtId="0" fontId="6" fillId="0" borderId="2" xfId="0" applyFont="1" applyBorder="1" applyAlignment="1" applyProtection="1">
      <alignment horizontal="center" vertical="center"/>
      <protection hidden="1"/>
    </xf>
    <xf numFmtId="4" fontId="6" fillId="8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0" fontId="6" fillId="10" borderId="47" xfId="0" applyFont="1" applyFill="1" applyBorder="1" applyAlignment="1">
      <alignment vertical="center"/>
    </xf>
    <xf numFmtId="0" fontId="7" fillId="10" borderId="3" xfId="0" applyFont="1" applyFill="1" applyBorder="1"/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7" borderId="0" xfId="3" applyFont="1" applyFill="1" applyBorder="1" applyAlignment="1">
      <alignment horizontal="center" vertical="center"/>
    </xf>
    <xf numFmtId="4" fontId="6" fillId="10" borderId="2" xfId="0" applyNumberFormat="1" applyFont="1" applyFill="1" applyBorder="1" applyAlignment="1" applyProtection="1">
      <alignment vertical="center"/>
      <protection hidden="1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48" xfId="0" applyFont="1" applyBorder="1"/>
    <xf numFmtId="0" fontId="7" fillId="0" borderId="53" xfId="0" applyFont="1" applyBorder="1"/>
    <xf numFmtId="0" fontId="7" fillId="0" borderId="49" xfId="0" applyFont="1" applyBorder="1"/>
    <xf numFmtId="0" fontId="7" fillId="8" borderId="0" xfId="0" applyFont="1" applyFill="1" applyBorder="1"/>
    <xf numFmtId="0" fontId="7" fillId="8" borderId="51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7" fillId="0" borderId="50" xfId="0" applyFont="1" applyBorder="1"/>
    <xf numFmtId="0" fontId="7" fillId="0" borderId="0" xfId="0" applyFont="1" applyBorder="1"/>
    <xf numFmtId="0" fontId="7" fillId="0" borderId="51" xfId="0" applyFont="1" applyBorder="1"/>
    <xf numFmtId="0" fontId="6" fillId="0" borderId="50" xfId="0" applyFont="1" applyFill="1" applyBorder="1"/>
    <xf numFmtId="0" fontId="7" fillId="0" borderId="51" xfId="0" applyFont="1" applyFill="1" applyBorder="1"/>
    <xf numFmtId="0" fontId="7" fillId="0" borderId="50" xfId="0" applyFont="1" applyFill="1" applyBorder="1"/>
    <xf numFmtId="0" fontId="6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7" fillId="0" borderId="52" xfId="0" applyFont="1" applyBorder="1"/>
    <xf numFmtId="0" fontId="7" fillId="0" borderId="54" xfId="0" applyFont="1" applyBorder="1"/>
    <xf numFmtId="0" fontId="7" fillId="0" borderId="23" xfId="0" applyFont="1" applyBorder="1"/>
    <xf numFmtId="4" fontId="6" fillId="0" borderId="2" xfId="0" applyNumberFormat="1" applyFont="1" applyBorder="1" applyAlignment="1" applyProtection="1">
      <alignment horizontal="right" vertical="center"/>
      <protection hidden="1"/>
    </xf>
    <xf numFmtId="0" fontId="6" fillId="8" borderId="5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6" fillId="0" borderId="46" xfId="0" applyNumberFormat="1" applyFont="1" applyBorder="1" applyAlignment="1" applyProtection="1">
      <alignment horizontal="center" vertical="center"/>
      <protection hidden="1"/>
    </xf>
    <xf numFmtId="0" fontId="7" fillId="10" borderId="0" xfId="0" applyFont="1" applyFill="1" applyAlignment="1">
      <alignment vertical="center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8" borderId="2" xfId="0" applyFont="1" applyFill="1" applyBorder="1" applyAlignment="1">
      <alignment vertical="center"/>
    </xf>
    <xf numFmtId="0" fontId="7" fillId="0" borderId="2" xfId="0" applyFont="1" applyBorder="1" applyProtection="1"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6" fillId="8" borderId="47" xfId="0" applyFont="1" applyFill="1" applyBorder="1" applyAlignment="1">
      <alignment vertical="center"/>
    </xf>
    <xf numFmtId="0" fontId="7" fillId="8" borderId="3" xfId="0" applyFont="1" applyFill="1" applyBorder="1"/>
    <xf numFmtId="0" fontId="7" fillId="8" borderId="4" xfId="0" applyFont="1" applyFill="1" applyBorder="1"/>
    <xf numFmtId="0" fontId="6" fillId="8" borderId="45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Protection="1"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Protection="1">
      <protection locked="0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Protection="1">
      <protection locked="0"/>
    </xf>
    <xf numFmtId="0" fontId="11" fillId="0" borderId="0" xfId="1" applyFont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left" vertical="center"/>
      <protection locked="0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0" fontId="4" fillId="5" borderId="2" xfId="0" applyNumberFormat="1" applyFont="1" applyFill="1" applyBorder="1" applyAlignment="1" applyProtection="1">
      <alignment horizontal="center" vertical="center"/>
      <protection hidden="1"/>
    </xf>
    <xf numFmtId="10" fontId="4" fillId="5" borderId="20" xfId="0" applyNumberFormat="1" applyFont="1" applyFill="1" applyBorder="1" applyAlignment="1" applyProtection="1">
      <alignment horizontal="center" vertical="center"/>
      <protection hidden="1"/>
    </xf>
    <xf numFmtId="4" fontId="4" fillId="5" borderId="4" xfId="0" applyNumberFormat="1" applyFont="1" applyFill="1" applyBorder="1" applyAlignment="1" applyProtection="1">
      <alignment horizontal="center" vertical="center"/>
      <protection hidden="1"/>
    </xf>
    <xf numFmtId="4" fontId="4" fillId="5" borderId="2" xfId="0" applyNumberFormat="1" applyFont="1" applyFill="1" applyBorder="1" applyAlignment="1" applyProtection="1">
      <alignment horizontal="center" vertical="center"/>
      <protection hidden="1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3" fillId="6" borderId="33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10" fontId="3" fillId="6" borderId="31" xfId="0" applyNumberFormat="1" applyFont="1" applyFill="1" applyBorder="1" applyAlignment="1" applyProtection="1">
      <alignment horizontal="center" vertical="center"/>
      <protection hidden="1"/>
    </xf>
    <xf numFmtId="10" fontId="3" fillId="6" borderId="32" xfId="0" applyNumberFormat="1" applyFont="1" applyFill="1" applyBorder="1" applyAlignment="1" applyProtection="1">
      <alignment horizontal="center" vertical="center"/>
      <protection hidden="1"/>
    </xf>
    <xf numFmtId="4" fontId="3" fillId="6" borderId="31" xfId="0" applyNumberFormat="1" applyFont="1" applyFill="1" applyBorder="1" applyAlignment="1" applyProtection="1">
      <alignment horizontal="center" vertical="center"/>
      <protection hidden="1"/>
    </xf>
    <xf numFmtId="4" fontId="3" fillId="6" borderId="33" xfId="0" applyNumberFormat="1" applyFont="1" applyFill="1" applyBorder="1" applyAlignment="1" applyProtection="1">
      <alignment horizontal="center" vertical="center"/>
      <protection hidden="1"/>
    </xf>
    <xf numFmtId="0" fontId="3" fillId="6" borderId="32" xfId="0" applyFont="1" applyFill="1" applyBorder="1" applyAlignment="1">
      <alignment horizontal="center" vertical="center"/>
    </xf>
    <xf numFmtId="10" fontId="4" fillId="5" borderId="19" xfId="0" applyNumberFormat="1" applyFont="1" applyFill="1" applyBorder="1" applyAlignment="1" applyProtection="1">
      <alignment horizontal="center" vertical="center"/>
      <protection hidden="1"/>
    </xf>
    <xf numFmtId="10" fontId="4" fillId="5" borderId="22" xfId="0" applyNumberFormat="1" applyFont="1" applyFill="1" applyBorder="1" applyAlignment="1" applyProtection="1">
      <alignment horizontal="center" vertical="center"/>
      <protection hidden="1"/>
    </xf>
    <xf numFmtId="4" fontId="4" fillId="5" borderId="19" xfId="0" applyNumberFormat="1" applyFont="1" applyFill="1" applyBorder="1" applyAlignment="1" applyProtection="1">
      <alignment horizontal="center" vertical="center"/>
      <protection hidden="1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4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0" fontId="6" fillId="8" borderId="4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4" fontId="6" fillId="0" borderId="45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0" fillId="0" borderId="2" xfId="0" applyFill="1" applyBorder="1" applyAlignment="1" applyProtection="1">
      <alignment horizontal="left" vertical="center"/>
      <protection locked="0"/>
    </xf>
  </cellXfs>
  <cellStyles count="5">
    <cellStyle name="Hypertextové prepojenie" xfId="1" builtinId="8"/>
    <cellStyle name="Normal" xfId="4"/>
    <cellStyle name="Normálna" xfId="0" builtinId="0"/>
    <cellStyle name="Normálna 2" xfId="2"/>
    <cellStyle name="Normálne 2" xfId="3"/>
  </cellStyles>
  <dxfs count="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z val="10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I$13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I$1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I$1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190500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504825</xdr:rowOff>
        </xdr:from>
        <xdr:to>
          <xdr:col>5</xdr:col>
          <xdr:colOff>714375</xdr:colOff>
          <xdr:row>12</xdr:row>
          <xdr:rowOff>847725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1038225</xdr:rowOff>
        </xdr:from>
        <xdr:to>
          <xdr:col>5</xdr:col>
          <xdr:colOff>685800</xdr:colOff>
          <xdr:row>12</xdr:row>
          <xdr:rowOff>1371600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</xdr:row>
          <xdr:rowOff>114300</xdr:rowOff>
        </xdr:from>
        <xdr:to>
          <xdr:col>5</xdr:col>
          <xdr:colOff>723900</xdr:colOff>
          <xdr:row>13</xdr:row>
          <xdr:rowOff>352425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</xdr:row>
          <xdr:rowOff>428625</xdr:rowOff>
        </xdr:from>
        <xdr:to>
          <xdr:col>5</xdr:col>
          <xdr:colOff>742950</xdr:colOff>
          <xdr:row>13</xdr:row>
          <xdr:rowOff>676275</xdr:rowOff>
        </xdr:to>
        <xdr:sp macro="" textlink="">
          <xdr:nvSpPr>
            <xdr:cNvPr id="6150" name="Option Butto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485775</xdr:rowOff>
        </xdr:from>
        <xdr:to>
          <xdr:col>5</xdr:col>
          <xdr:colOff>733425</xdr:colOff>
          <xdr:row>15</xdr:row>
          <xdr:rowOff>838200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942975</xdr:rowOff>
        </xdr:from>
        <xdr:to>
          <xdr:col>5</xdr:col>
          <xdr:colOff>733425</xdr:colOff>
          <xdr:row>15</xdr:row>
          <xdr:rowOff>1266825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NIE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uľka1" displayName="Tabuľka1" ref="A34:I1201" headerRowCount="0" totalsRowCount="1" headerRowDxfId="53">
  <tableColumns count="9">
    <tableColumn id="1" name="Stĺpec1" totalsRowLabel="Celková hodnota" headerRowDxfId="52" dataDxfId="51" totalsRowDxfId="50"/>
    <tableColumn id="2" name="Stĺpec2" headerRowDxfId="49" totalsRowDxfId="48"/>
    <tableColumn id="3" name="Stĺpec3" headerRowDxfId="47" totalsRowDxfId="46"/>
    <tableColumn id="4" name="Stĺpec4" totalsRowFunction="sum" headerRowDxfId="45" dataDxfId="44" totalsRowDxfId="43"/>
    <tableColumn id="5" name="Stĺpec5" headerRowDxfId="42" totalsRowDxfId="41"/>
    <tableColumn id="7" name="Stĺpec9" headerRowDxfId="40" dataDxfId="39"/>
    <tableColumn id="6" name="Stĺpec6" headerRowDxfId="38" dataDxfId="37">
      <calculatedColumnFormula>IF($B$8=$N$38,"vyroba",IF($B$8=$N$39,"sluzby",""))</calculatedColumnFormula>
    </tableColumn>
    <tableColumn id="12" name="Stĺpec7" headerRowDxfId="36" dataDxfId="35">
      <calculatedColumnFormula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calculatedColumnFormula>
    </tableColumn>
    <tableColumn id="11" name="Stĺpec8" headerRowDxfId="34" dataDxfId="33">
      <calculatedColumnFormula>IF(Tabuľka1[[#This Row],[Stĺpec7]]="chyba",1,0)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abuľka2" displayName="Tabuľka2" ref="A11:F78" totalsRowCount="1" headerRowDxfId="16" dataDxfId="14" totalsRowDxfId="12" headerRowBorderDxfId="15" tableBorderDxfId="13">
  <autoFilter ref="A11:F77"/>
  <tableColumns count="6">
    <tableColumn id="1" name="číslo zmluvy" totalsRowLabel="Celková hodnota" dataDxfId="11" totalsRowDxfId="10"/>
    <tableColumn id="2" name="predmet zmluvy" dataDxfId="9" totalsRowDxfId="8"/>
    <tableColumn id="3" name="IČO odberateľa" dataDxfId="7" totalsRowDxfId="6"/>
    <tableColumn id="4" name="názov odberateľa" dataDxfId="5" totalsRowDxfId="4"/>
    <tableColumn id="5" name="výmera lesa odberateľa" totalsRowFunction="sum" dataDxfId="3" totalsRowDxfId="2"/>
    <tableColumn id="6" name="najmenej rozvinutý región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Žiarivý okraj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5:J22"/>
  <sheetViews>
    <sheetView zoomScaleNormal="100" zoomScaleSheetLayoutView="110" workbookViewId="0">
      <selection activeCell="A18" sqref="A18"/>
    </sheetView>
  </sheetViews>
  <sheetFormatPr defaultRowHeight="15" x14ac:dyDescent="0.25"/>
  <cols>
    <col min="1" max="1" width="11.85546875" customWidth="1"/>
  </cols>
  <sheetData>
    <row r="5" spans="1:10" ht="15.75" x14ac:dyDescent="0.25">
      <c r="A5" s="202" t="s">
        <v>0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0" x14ac:dyDescent="0.25">
      <c r="A6" s="120" t="str">
        <f>IF('rok 20XY-20XZ'!E7="v červenooznačených riadkoch sú nekorektne zadané údaje","Nekorektne vyplnený hárok oprávnené výdavky projektu",IF('rok 20XY-20XZ'!N11=0,"nie je vyplnený hárok oprávnené výdavky projektu",IF('rok 20XY-20XZ'!I10="vyberte rok","nekorektne vyplnený hárok oprávnené výdavky projektu","")))</f>
        <v>nie je vyplnený hárok oprávnené výdavky projektu</v>
      </c>
    </row>
    <row r="9" spans="1:10" ht="15.75" x14ac:dyDescent="0.25">
      <c r="A9" s="202" t="s">
        <v>15</v>
      </c>
      <c r="B9" s="202"/>
      <c r="C9" s="202"/>
      <c r="D9" s="202"/>
      <c r="E9" s="202"/>
      <c r="F9" s="202"/>
      <c r="G9" s="202"/>
      <c r="H9" s="202"/>
      <c r="I9" s="202"/>
      <c r="J9" s="202"/>
    </row>
    <row r="10" spans="1:10" x14ac:dyDescent="0.25">
      <c r="A10" s="120" t="str">
        <f>IF('Intenzita pomoci'!E13=0,"nie je vyplnený hárok Intenzita pomoci","")</f>
        <v>nie je vyplnený hárok Intenzita pomoci</v>
      </c>
    </row>
    <row r="13" spans="1:10" ht="15.75" x14ac:dyDescent="0.25">
      <c r="A13" s="202" t="s">
        <v>34</v>
      </c>
      <c r="B13" s="202"/>
      <c r="C13" s="202"/>
      <c r="D13" s="202"/>
      <c r="E13" s="202"/>
      <c r="F13" s="202"/>
      <c r="G13" s="202"/>
      <c r="H13" s="202"/>
      <c r="I13" s="202"/>
      <c r="J13" s="202"/>
    </row>
    <row r="14" spans="1:10" x14ac:dyDescent="0.25">
      <c r="A14" s="120" t="str">
        <f>IF(Harmonogram!N14=0,"nie je vyplnený hárok Časový harmonogram predkladania žiadostí o platbu",IF('Intenzita pomoci'!E13&lt;&gt;Harmonogram!N14,"nesúlad údajov na hárkoch Intenzita pomoci a Harmonogram predkladania žiadostí o platbu",""))</f>
        <v>nie je vyplnený hárok Časový harmonogram predkladania žiadostí o platbu</v>
      </c>
    </row>
    <row r="17" spans="1:10" ht="15.75" x14ac:dyDescent="0.25">
      <c r="A17" s="202" t="s">
        <v>99</v>
      </c>
      <c r="B17" s="202"/>
      <c r="C17" s="202"/>
      <c r="D17" s="202"/>
      <c r="E17" s="202"/>
      <c r="F17" s="202"/>
      <c r="G17" s="202"/>
      <c r="H17" s="202"/>
      <c r="I17" s="202"/>
      <c r="J17" s="202"/>
    </row>
    <row r="18" spans="1:10" x14ac:dyDescent="0.25">
      <c r="A18" s="120" t="str">
        <f>IF(AND(Podiel_tržieb!B8="Vyberte typ prijímateľa",Podiel_tržieb!B9="Vyberte typ účtovníctva",Podiel_tržieb!D32="",Tabuľka1[[#Totals],[Stĺpec4]]=0),"nie je vyplnený hárok Podiel tržieb z lesníckej prvovýroby alebo poskytovaných lesníckych služieb",IF(OR(Podiel_tržieb!B8="",Podiel_tržieb!B9=""),"nekorektne zadané údaje na hárku Podiel tržieb z lesníckej prvovýroby alebo poskytovaných lesníckych služieb",IF(Podiel_tržieb!B11="v červenooznačených riadkoch sú chybne zadané údaje","nekorektne zadané údaje na hárku Podiel tržieb z lesníckej prvovýroby alebo poskytovaných lesníckych služieb",IF(OR(Podiel_tržieb!B9="Vyberte typ účtovníctva",Podiel_tržieb!B8="Vyberte typ prijímateľa"),"nekorektne zadané údaje na hárku Podiel tržieb z lesníckej prvovýroby alebo poskytovaných lesníckych služieb",IF(AND(OR(Podiel_tržieb!B8=Podiel_tržieb!N38,Podiel_tržieb!B8=Podiel_tržieb!N39),OR(Podiel_tržieb!B9=Podiel_tržieb!P2,Podiel_tržieb!B9=Podiel_tržieb!P3,Podiel_tržieb!B9=Podiel_tržieb!P4),OR(Podiel_tržieb!D32="",Podiel_tržieb!D1201=0)),"nekorektne zadané údaje na hárku Podiel tržieb z lesníckej prvovýroby alebo poskytovaných lesníckych služieb","")))))</f>
        <v>nie je vyplnený hárok Podiel tržieb z lesníckej prvovýroby alebo poskytovaných lesníckych služieb</v>
      </c>
      <c r="B18" s="12"/>
      <c r="C18" s="12"/>
      <c r="D18" s="12"/>
      <c r="E18" s="12"/>
      <c r="F18" s="12"/>
      <c r="G18" s="12"/>
      <c r="H18" s="12"/>
      <c r="I18" s="12"/>
      <c r="J18" s="12"/>
    </row>
    <row r="21" spans="1:10" ht="15.75" x14ac:dyDescent="0.25">
      <c r="A21" s="202" t="s">
        <v>100</v>
      </c>
      <c r="B21" s="202"/>
      <c r="C21" s="202"/>
      <c r="D21" s="202"/>
      <c r="E21" s="202"/>
      <c r="F21" s="202"/>
      <c r="G21" s="202"/>
      <c r="H21" s="202"/>
      <c r="I21" s="202"/>
      <c r="J21" s="202"/>
    </row>
    <row r="22" spans="1:10" x14ac:dyDescent="0.25">
      <c r="A22" s="12"/>
    </row>
  </sheetData>
  <mergeCells count="5">
    <mergeCell ref="A5:J5"/>
    <mergeCell ref="A9:J9"/>
    <mergeCell ref="A13:J13"/>
    <mergeCell ref="A17:J17"/>
    <mergeCell ref="A21:J21"/>
  </mergeCells>
  <hyperlinks>
    <hyperlink ref="A5" location="'rok 20xy-20xz'!A1" display="OPRÁVNENÉ VÝDAVKY PROJEKTU"/>
    <hyperlink ref="A9" location="'Intenzita pomoci'!A1" display="INTENZITA POMOCI"/>
    <hyperlink ref="A13" location="Harmonogram!A1" display="ČASOVÝ HARMONOGRAM PREDKLADANIA ŽIADOSTÍ O PLATBU "/>
    <hyperlink ref="A17" location="Podiel_tržieb!A1" display="PODIEL TRŽIEB Z LESNÍCKEJ PRVOVÝROBY ALEBO POSKYTOVANÝCH LESNÍCKYCH SLUŽIEB"/>
    <hyperlink ref="A21" location="Body!A1" display="BODOVACIE KRITÉRIA"/>
  </hyperlinks>
  <printOptions horizontalCentered="1"/>
  <pageMargins left="0.19685039370078741" right="0.1968503937007874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W127"/>
  <sheetViews>
    <sheetView workbookViewId="0">
      <selection activeCell="D4" sqref="D4:H4"/>
    </sheetView>
  </sheetViews>
  <sheetFormatPr defaultRowHeight="12.75" x14ac:dyDescent="0.2"/>
  <cols>
    <col min="1" max="1" width="3.28515625" style="12" customWidth="1"/>
    <col min="2" max="3" width="12.7109375" style="12" customWidth="1"/>
    <col min="4" max="4" width="7" style="12" customWidth="1"/>
    <col min="5" max="5" width="53.28515625" style="12" customWidth="1"/>
    <col min="6" max="6" width="10.5703125" style="12" customWidth="1"/>
    <col min="7" max="7" width="8.85546875" style="12" customWidth="1"/>
    <col min="8" max="8" width="11.7109375" style="12" customWidth="1"/>
    <col min="9" max="13" width="11" style="12" customWidth="1"/>
    <col min="14" max="15" width="11.7109375" style="12" customWidth="1"/>
    <col min="16" max="16" width="15" style="13" hidden="1" customWidth="1"/>
    <col min="17" max="17" width="10.85546875" style="12" customWidth="1"/>
    <col min="18" max="18" width="11.7109375" style="12" customWidth="1"/>
    <col min="19" max="19" width="13.7109375" style="12" hidden="1" customWidth="1"/>
    <col min="20" max="20" width="13.28515625" style="12" hidden="1" customWidth="1"/>
    <col min="21" max="21" width="19.5703125" style="12" hidden="1" customWidth="1"/>
    <col min="22" max="22" width="13.28515625" style="118" hidden="1" customWidth="1"/>
    <col min="23" max="23" width="69.28515625" style="12" hidden="1" customWidth="1"/>
    <col min="24" max="24" width="13.28515625" style="12" customWidth="1"/>
    <col min="25" max="16384" width="9.140625" style="12"/>
  </cols>
  <sheetData>
    <row r="1" spans="1:22" ht="15" x14ac:dyDescent="0.2">
      <c r="A1" s="10" t="s">
        <v>43</v>
      </c>
      <c r="B1" s="11"/>
      <c r="C1" s="11"/>
      <c r="R1" s="119"/>
      <c r="T1" s="14" t="s">
        <v>39</v>
      </c>
      <c r="U1" s="122"/>
    </row>
    <row r="2" spans="1:22" x14ac:dyDescent="0.2">
      <c r="A2" s="16" t="s">
        <v>0</v>
      </c>
      <c r="T2" s="123">
        <v>2017</v>
      </c>
      <c r="U2" s="122"/>
    </row>
    <row r="3" spans="1:22" ht="15" customHeight="1" x14ac:dyDescent="0.2">
      <c r="A3" s="16"/>
      <c r="I3" s="17"/>
      <c r="J3" s="212"/>
      <c r="K3" s="212"/>
      <c r="P3" s="17"/>
      <c r="Q3" s="212"/>
      <c r="R3" s="212"/>
      <c r="T3" s="123">
        <v>2018</v>
      </c>
      <c r="U3" s="122"/>
    </row>
    <row r="4" spans="1:22" ht="15" customHeight="1" x14ac:dyDescent="0.2">
      <c r="A4" s="16"/>
      <c r="C4" s="101" t="s">
        <v>47</v>
      </c>
      <c r="D4" s="204"/>
      <c r="E4" s="204"/>
      <c r="F4" s="204"/>
      <c r="G4" s="204"/>
      <c r="H4" s="204"/>
      <c r="I4" s="17"/>
      <c r="J4" s="212"/>
      <c r="K4" s="212"/>
      <c r="P4" s="17"/>
      <c r="Q4" s="212"/>
      <c r="R4" s="212"/>
      <c r="T4" s="123">
        <v>2019</v>
      </c>
      <c r="U4" s="122"/>
    </row>
    <row r="5" spans="1:22" ht="15" customHeight="1" x14ac:dyDescent="0.2">
      <c r="A5" s="16"/>
      <c r="C5" s="101" t="s">
        <v>48</v>
      </c>
      <c r="D5" s="214"/>
      <c r="E5" s="214"/>
      <c r="F5" s="214"/>
      <c r="G5" s="214"/>
      <c r="H5" s="214"/>
      <c r="I5" s="17"/>
      <c r="J5" s="212"/>
      <c r="K5" s="212"/>
      <c r="P5" s="17"/>
      <c r="Q5" s="212"/>
      <c r="R5" s="212"/>
      <c r="T5" s="123">
        <v>2020</v>
      </c>
      <c r="U5" s="122"/>
    </row>
    <row r="6" spans="1:22" ht="15" customHeight="1" x14ac:dyDescent="0.2">
      <c r="A6" s="16"/>
      <c r="I6" s="17"/>
      <c r="J6" s="212"/>
      <c r="K6" s="212"/>
      <c r="P6" s="17"/>
      <c r="Q6" s="212"/>
      <c r="R6" s="212"/>
      <c r="T6" s="123">
        <v>2021</v>
      </c>
      <c r="U6" s="122"/>
    </row>
    <row r="7" spans="1:22" x14ac:dyDescent="0.2">
      <c r="A7" s="16"/>
      <c r="E7" s="213" t="str">
        <f>IF(OR(T16&gt;0,V16&gt;0),"v červenooznačených riadkoch sú nekorektne zadané údaje","")</f>
        <v/>
      </c>
      <c r="F7" s="213"/>
      <c r="G7" s="213"/>
      <c r="L7" s="11"/>
      <c r="M7" s="11"/>
      <c r="T7" s="123">
        <v>2022</v>
      </c>
      <c r="U7" s="122"/>
    </row>
    <row r="8" spans="1:22" ht="13.5" thickBot="1" x14ac:dyDescent="0.25">
      <c r="T8" s="123">
        <v>2023</v>
      </c>
      <c r="U8" s="122"/>
    </row>
    <row r="9" spans="1:22" ht="20.100000000000001" customHeight="1" thickBot="1" x14ac:dyDescent="0.25">
      <c r="A9" s="206" t="s">
        <v>1</v>
      </c>
      <c r="B9" s="207"/>
      <c r="C9" s="207"/>
      <c r="D9" s="208"/>
      <c r="E9" s="19"/>
      <c r="F9" s="20"/>
      <c r="G9" s="20"/>
      <c r="H9" s="20"/>
      <c r="I9" s="21"/>
      <c r="J9" s="21" t="str">
        <f>IF(OR(I10="vyberte rok",I10=""),"",I10)</f>
        <v/>
      </c>
      <c r="K9" s="22" t="str">
        <f>IF(J9="","","----")</f>
        <v/>
      </c>
      <c r="L9" s="23" t="str">
        <f>IF(OR(I10="vyberte rok",I10=""),"",MAXA(I10:M10))</f>
        <v/>
      </c>
      <c r="M9" s="20"/>
      <c r="N9" s="20"/>
      <c r="O9" s="20"/>
      <c r="P9" s="20"/>
      <c r="Q9" s="20"/>
      <c r="R9" s="24"/>
      <c r="T9" s="11"/>
      <c r="U9" s="11"/>
    </row>
    <row r="10" spans="1:22" ht="24.75" customHeight="1" thickBot="1" x14ac:dyDescent="0.25">
      <c r="A10" s="209"/>
      <c r="B10" s="210"/>
      <c r="C10" s="210"/>
      <c r="D10" s="211"/>
      <c r="E10" s="25"/>
      <c r="F10" s="26"/>
      <c r="G10" s="26"/>
      <c r="H10" s="26"/>
      <c r="I10" s="27" t="s">
        <v>39</v>
      </c>
      <c r="J10" s="28" t="str">
        <f>IF(I10="vyberte rok","",IF(I10="","",IF(I10+1&gt;2023,"",SUM(I10+1))))</f>
        <v/>
      </c>
      <c r="K10" s="28" t="str">
        <f>IF(I10="vyberte rok","",IF(I10="","",IF(J10="","",IF(J10+1&gt;2023,"",SUM(J10+1)))))</f>
        <v/>
      </c>
      <c r="L10" s="28" t="str">
        <f>IF(I10="vyberte rok","",IF(I10="","",IF(K10="","",IF(K10+1&gt;2023,"",SUM(K10+1)))))</f>
        <v/>
      </c>
      <c r="M10" s="28" t="str">
        <f>IF(I10="vyberte rok","",IF(I10="","",IF(L10="","",IF(L10+1&gt;2023,"",SUM(L10+1)))))</f>
        <v/>
      </c>
      <c r="N10" s="29" t="s">
        <v>38</v>
      </c>
      <c r="O10" s="26"/>
      <c r="P10" s="30"/>
      <c r="Q10" s="29" t="s">
        <v>5</v>
      </c>
      <c r="R10" s="31" t="s">
        <v>44</v>
      </c>
      <c r="T10" s="11"/>
      <c r="U10" s="11"/>
    </row>
    <row r="11" spans="1:22" ht="20.100000000000001" customHeight="1" x14ac:dyDescent="0.2">
      <c r="A11" s="32" t="s">
        <v>2</v>
      </c>
      <c r="B11" s="33"/>
      <c r="C11" s="33"/>
      <c r="D11" s="34"/>
      <c r="E11" s="33"/>
      <c r="F11" s="33"/>
      <c r="G11" s="33"/>
      <c r="H11" s="35"/>
      <c r="I11" s="36">
        <f t="shared" ref="I11:M11" si="0">SUM(I17:I127)</f>
        <v>0</v>
      </c>
      <c r="J11" s="36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>SUM(N17:N127)</f>
        <v>0</v>
      </c>
      <c r="O11" s="37"/>
      <c r="P11" s="38"/>
      <c r="Q11" s="36">
        <f>SUM(Q17:Q127)</f>
        <v>0</v>
      </c>
      <c r="R11" s="39">
        <f>SUM(R17:R127)</f>
        <v>0</v>
      </c>
      <c r="T11" s="11"/>
      <c r="U11" s="11"/>
    </row>
    <row r="12" spans="1:22" ht="20.100000000000001" customHeight="1" x14ac:dyDescent="0.2">
      <c r="A12" s="40" t="s">
        <v>3</v>
      </c>
      <c r="B12" s="41"/>
      <c r="C12" s="41"/>
      <c r="D12" s="42"/>
      <c r="E12" s="41"/>
      <c r="F12" s="41"/>
      <c r="G12" s="41"/>
      <c r="H12" s="43"/>
      <c r="I12" s="44"/>
      <c r="J12" s="44"/>
      <c r="K12" s="44"/>
      <c r="L12" s="44"/>
      <c r="M12" s="44"/>
      <c r="N12" s="45">
        <f>SUM(I12:M12)</f>
        <v>0</v>
      </c>
      <c r="O12" s="46"/>
      <c r="P12" s="46"/>
      <c r="Q12" s="47"/>
      <c r="R12" s="48">
        <f>N12-Q12</f>
        <v>0</v>
      </c>
      <c r="T12" s="11"/>
      <c r="U12" s="11"/>
    </row>
    <row r="13" spans="1:22" ht="20.100000000000001" customHeight="1" thickBot="1" x14ac:dyDescent="0.25">
      <c r="A13" s="49" t="s">
        <v>4</v>
      </c>
      <c r="B13" s="50"/>
      <c r="C13" s="50"/>
      <c r="D13" s="51"/>
      <c r="E13" s="50"/>
      <c r="F13" s="50"/>
      <c r="G13" s="50"/>
      <c r="H13" s="50"/>
      <c r="I13" s="52">
        <f>SUM(I11:I12)</f>
        <v>0</v>
      </c>
      <c r="J13" s="52">
        <f t="shared" ref="J13:N13" si="1">SUM(J11:J12)</f>
        <v>0</v>
      </c>
      <c r="K13" s="52">
        <f t="shared" si="1"/>
        <v>0</v>
      </c>
      <c r="L13" s="52">
        <f t="shared" ref="L13" si="2">SUM(L11:L12)</f>
        <v>0</v>
      </c>
      <c r="M13" s="52">
        <f t="shared" si="1"/>
        <v>0</v>
      </c>
      <c r="N13" s="52">
        <f t="shared" si="1"/>
        <v>0</v>
      </c>
      <c r="O13" s="50"/>
      <c r="P13" s="53"/>
      <c r="Q13" s="52">
        <f>SUM(Q11:Q12)</f>
        <v>0</v>
      </c>
      <c r="R13" s="54">
        <f>SUM(R11:R12)</f>
        <v>0</v>
      </c>
      <c r="T13" s="11"/>
      <c r="U13" s="11"/>
    </row>
    <row r="14" spans="1:22" ht="13.5" thickBo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5"/>
      <c r="R14" s="55"/>
      <c r="T14" s="11"/>
      <c r="U14" s="11"/>
    </row>
    <row r="15" spans="1:22" ht="24.95" customHeight="1" thickBot="1" x14ac:dyDescent="0.25">
      <c r="A15" s="57" t="s">
        <v>13</v>
      </c>
      <c r="B15" s="58"/>
      <c r="C15" s="58"/>
      <c r="D15" s="59"/>
      <c r="E15" s="215" t="s">
        <v>42</v>
      </c>
      <c r="F15" s="20"/>
      <c r="G15" s="20"/>
      <c r="H15" s="20"/>
      <c r="I15" s="20"/>
      <c r="J15" s="21" t="str">
        <f>IF(OR(I10="vyberte rok",I10=""),"",I10)</f>
        <v/>
      </c>
      <c r="K15" s="22" t="str">
        <f>IF(J9="","","----")</f>
        <v/>
      </c>
      <c r="L15" s="23" t="str">
        <f>IF(OR(I10="vyberte rok",I10=""),"",MAXA(I10:M10))</f>
        <v/>
      </c>
      <c r="M15" s="21"/>
      <c r="N15" s="20"/>
      <c r="O15" s="20"/>
      <c r="P15" s="20"/>
      <c r="Q15" s="20"/>
      <c r="R15" s="24"/>
      <c r="T15" s="60" t="s">
        <v>41</v>
      </c>
      <c r="U15" s="11"/>
      <c r="V15" s="60" t="s">
        <v>41</v>
      </c>
    </row>
    <row r="16" spans="1:22" ht="24.95" customHeight="1" thickBot="1" x14ac:dyDescent="0.25">
      <c r="A16" s="61" t="s">
        <v>14</v>
      </c>
      <c r="B16" s="62"/>
      <c r="C16" s="62"/>
      <c r="D16" s="63"/>
      <c r="E16" s="216"/>
      <c r="F16" s="64" t="s">
        <v>12</v>
      </c>
      <c r="G16" s="65" t="s">
        <v>11</v>
      </c>
      <c r="H16" s="29" t="s">
        <v>6</v>
      </c>
      <c r="I16" s="28" t="str">
        <f>IF(OR(I10="vyberte rok",I10=""),"",I10)</f>
        <v/>
      </c>
      <c r="J16" s="28" t="str">
        <f>IF(OR(I10="vyberte rok",I10=""),"",J10)</f>
        <v/>
      </c>
      <c r="K16" s="28" t="str">
        <f>IF(OR(I10="vyberte rok",I10=""),"",K10)</f>
        <v/>
      </c>
      <c r="L16" s="28" t="str">
        <f>IF(OR(I10="vyberte rok",I10=""),"",L10)</f>
        <v/>
      </c>
      <c r="M16" s="28" t="str">
        <f>IF(OR(I10="vyberte rok",I10=""),"",M10)</f>
        <v/>
      </c>
      <c r="N16" s="29" t="s">
        <v>7</v>
      </c>
      <c r="O16" s="65" t="s">
        <v>8</v>
      </c>
      <c r="P16" s="66" t="s">
        <v>37</v>
      </c>
      <c r="Q16" s="65" t="s">
        <v>9</v>
      </c>
      <c r="R16" s="31" t="s">
        <v>10</v>
      </c>
      <c r="T16" s="15">
        <f>COUNTIF(T17:T127,"chyba")</f>
        <v>0</v>
      </c>
      <c r="U16" s="60" t="s">
        <v>40</v>
      </c>
      <c r="V16" s="15">
        <f>SUM(V17:V127)</f>
        <v>0</v>
      </c>
    </row>
    <row r="17" spans="1:23" s="74" customFormat="1" ht="27" customHeight="1" x14ac:dyDescent="0.2">
      <c r="A17" s="7">
        <v>1</v>
      </c>
      <c r="B17" s="203"/>
      <c r="C17" s="203"/>
      <c r="D17" s="203"/>
      <c r="E17" s="1"/>
      <c r="F17" s="67"/>
      <c r="G17" s="68"/>
      <c r="H17" s="69">
        <f>ROUNDDOWN(F17*G17,2)</f>
        <v>0</v>
      </c>
      <c r="I17" s="68"/>
      <c r="J17" s="68"/>
      <c r="K17" s="68"/>
      <c r="L17" s="68"/>
      <c r="M17" s="68"/>
      <c r="N17" s="69">
        <f t="shared" ref="N17:N48" si="3">SUM(I17:M17)</f>
        <v>0</v>
      </c>
      <c r="O17" s="70" t="str">
        <f t="shared" ref="O17:O48" si="4">IF(ROUNDDOWN(F17*G17,2)-ROUNDDOWN(SUM(I17:M17),2)=0,"","zlý súčet")</f>
        <v/>
      </c>
      <c r="P17" s="71"/>
      <c r="Q17" s="72"/>
      <c r="R17" s="73">
        <f t="shared" ref="R17:R48" si="5">N17-Q17</f>
        <v>0</v>
      </c>
      <c r="T17" s="60" t="str">
        <f>IF(AND(H17&gt;0,OR(E17="",B17="")),"chyba","ok")</f>
        <v>ok</v>
      </c>
      <c r="U17" s="60">
        <f>IF(T17="chyba",1,0)</f>
        <v>0</v>
      </c>
      <c r="V17" s="60">
        <f>IF(O17="zlý súčet",1,0)</f>
        <v>0</v>
      </c>
      <c r="W17" s="75" t="s">
        <v>122</v>
      </c>
    </row>
    <row r="18" spans="1:23" ht="27" customHeight="1" x14ac:dyDescent="0.2">
      <c r="A18" s="8">
        <v>2</v>
      </c>
      <c r="B18" s="204"/>
      <c r="C18" s="204"/>
      <c r="D18" s="204"/>
      <c r="E18" s="1"/>
      <c r="F18" s="76"/>
      <c r="G18" s="77"/>
      <c r="H18" s="69">
        <f t="shared" ref="H18:H80" si="6">ROUNDDOWN(F18*G18,2)</f>
        <v>0</v>
      </c>
      <c r="I18" s="77"/>
      <c r="J18" s="77"/>
      <c r="K18" s="77"/>
      <c r="L18" s="77"/>
      <c r="M18" s="77"/>
      <c r="N18" s="69">
        <f t="shared" si="3"/>
        <v>0</v>
      </c>
      <c r="O18" s="70" t="str">
        <f t="shared" si="4"/>
        <v/>
      </c>
      <c r="P18" s="71"/>
      <c r="Q18" s="78"/>
      <c r="R18" s="79">
        <f t="shared" si="5"/>
        <v>0</v>
      </c>
      <c r="T18" s="60" t="str">
        <f t="shared" ref="T18:T81" si="7">IF(AND(H18&gt;0,OR(E18="",B18="")),"chyba","ok")</f>
        <v>ok</v>
      </c>
      <c r="U18" s="60">
        <f t="shared" ref="U18:U81" si="8">IF(T18="chyba",1,0)</f>
        <v>0</v>
      </c>
      <c r="V18" s="60">
        <f t="shared" ref="V18:V81" si="9">IF(O18="zlý súčet",1,0)</f>
        <v>0</v>
      </c>
      <c r="W18" s="12" t="s">
        <v>126</v>
      </c>
    </row>
    <row r="19" spans="1:23" ht="27" customHeight="1" x14ac:dyDescent="0.2">
      <c r="A19" s="8">
        <v>3</v>
      </c>
      <c r="B19" s="204"/>
      <c r="C19" s="204"/>
      <c r="D19" s="204"/>
      <c r="E19" s="1"/>
      <c r="F19" s="76"/>
      <c r="G19" s="77"/>
      <c r="H19" s="69">
        <f t="shared" si="6"/>
        <v>0</v>
      </c>
      <c r="I19" s="77"/>
      <c r="J19" s="77"/>
      <c r="K19" s="77"/>
      <c r="L19" s="77"/>
      <c r="M19" s="77"/>
      <c r="N19" s="69">
        <f t="shared" si="3"/>
        <v>0</v>
      </c>
      <c r="O19" s="70" t="str">
        <f t="shared" si="4"/>
        <v/>
      </c>
      <c r="P19" s="71"/>
      <c r="Q19" s="78"/>
      <c r="R19" s="79">
        <f t="shared" si="5"/>
        <v>0</v>
      </c>
      <c r="T19" s="60" t="str">
        <f t="shared" si="7"/>
        <v>ok</v>
      </c>
      <c r="U19" s="60">
        <f t="shared" si="8"/>
        <v>0</v>
      </c>
      <c r="V19" s="60">
        <f t="shared" si="9"/>
        <v>0</v>
      </c>
      <c r="W19" s="12" t="s">
        <v>123</v>
      </c>
    </row>
    <row r="20" spans="1:23" ht="27" customHeight="1" x14ac:dyDescent="0.2">
      <c r="A20" s="8">
        <v>4</v>
      </c>
      <c r="B20" s="204"/>
      <c r="C20" s="204"/>
      <c r="D20" s="204"/>
      <c r="E20" s="1"/>
      <c r="F20" s="76"/>
      <c r="G20" s="77"/>
      <c r="H20" s="69">
        <f t="shared" si="6"/>
        <v>0</v>
      </c>
      <c r="I20" s="77"/>
      <c r="J20" s="77"/>
      <c r="K20" s="77"/>
      <c r="L20" s="77"/>
      <c r="M20" s="77"/>
      <c r="N20" s="69">
        <f t="shared" si="3"/>
        <v>0</v>
      </c>
      <c r="O20" s="70" t="str">
        <f t="shared" si="4"/>
        <v/>
      </c>
      <c r="P20" s="71"/>
      <c r="Q20" s="78"/>
      <c r="R20" s="79">
        <f t="shared" si="5"/>
        <v>0</v>
      </c>
      <c r="T20" s="60" t="str">
        <f t="shared" si="7"/>
        <v>ok</v>
      </c>
      <c r="U20" s="60">
        <f t="shared" si="8"/>
        <v>0</v>
      </c>
      <c r="V20" s="60">
        <f t="shared" si="9"/>
        <v>0</v>
      </c>
      <c r="W20" s="12" t="s">
        <v>125</v>
      </c>
    </row>
    <row r="21" spans="1:23" ht="27" customHeight="1" x14ac:dyDescent="0.2">
      <c r="A21" s="8">
        <v>5</v>
      </c>
      <c r="B21" s="204"/>
      <c r="C21" s="204"/>
      <c r="D21" s="204"/>
      <c r="E21" s="1"/>
      <c r="F21" s="76"/>
      <c r="G21" s="77"/>
      <c r="H21" s="69">
        <f t="shared" si="6"/>
        <v>0</v>
      </c>
      <c r="I21" s="77"/>
      <c r="J21" s="77"/>
      <c r="K21" s="77"/>
      <c r="L21" s="77"/>
      <c r="M21" s="77"/>
      <c r="N21" s="69">
        <f t="shared" si="3"/>
        <v>0</v>
      </c>
      <c r="O21" s="70" t="str">
        <f t="shared" si="4"/>
        <v/>
      </c>
      <c r="P21" s="71"/>
      <c r="Q21" s="78"/>
      <c r="R21" s="79">
        <f t="shared" si="5"/>
        <v>0</v>
      </c>
      <c r="T21" s="60" t="str">
        <f t="shared" si="7"/>
        <v>ok</v>
      </c>
      <c r="U21" s="60">
        <f t="shared" si="8"/>
        <v>0</v>
      </c>
      <c r="V21" s="60">
        <f t="shared" si="9"/>
        <v>0</v>
      </c>
      <c r="W21" s="12" t="s">
        <v>124</v>
      </c>
    </row>
    <row r="22" spans="1:23" ht="27" customHeight="1" x14ac:dyDescent="0.2">
      <c r="A22" s="8">
        <v>6</v>
      </c>
      <c r="B22" s="204"/>
      <c r="C22" s="204"/>
      <c r="D22" s="204"/>
      <c r="E22" s="1"/>
      <c r="F22" s="76"/>
      <c r="G22" s="77"/>
      <c r="H22" s="69">
        <f t="shared" si="6"/>
        <v>0</v>
      </c>
      <c r="I22" s="77"/>
      <c r="J22" s="77"/>
      <c r="K22" s="77"/>
      <c r="L22" s="77"/>
      <c r="M22" s="77"/>
      <c r="N22" s="69">
        <f t="shared" si="3"/>
        <v>0</v>
      </c>
      <c r="O22" s="70" t="str">
        <f t="shared" si="4"/>
        <v/>
      </c>
      <c r="P22" s="71"/>
      <c r="Q22" s="78"/>
      <c r="R22" s="79">
        <f t="shared" si="5"/>
        <v>0</v>
      </c>
      <c r="T22" s="60" t="str">
        <f t="shared" si="7"/>
        <v>ok</v>
      </c>
      <c r="U22" s="60">
        <f t="shared" si="8"/>
        <v>0</v>
      </c>
      <c r="V22" s="60">
        <f t="shared" si="9"/>
        <v>0</v>
      </c>
      <c r="W22" s="12" t="s">
        <v>121</v>
      </c>
    </row>
    <row r="23" spans="1:23" ht="27" customHeight="1" x14ac:dyDescent="0.2">
      <c r="A23" s="8">
        <v>7</v>
      </c>
      <c r="B23" s="205"/>
      <c r="C23" s="205"/>
      <c r="D23" s="205"/>
      <c r="E23" s="1"/>
      <c r="F23" s="76"/>
      <c r="G23" s="77"/>
      <c r="H23" s="69">
        <f t="shared" si="6"/>
        <v>0</v>
      </c>
      <c r="I23" s="77"/>
      <c r="J23" s="77"/>
      <c r="K23" s="77"/>
      <c r="L23" s="77"/>
      <c r="M23" s="77"/>
      <c r="N23" s="69">
        <f t="shared" si="3"/>
        <v>0</v>
      </c>
      <c r="O23" s="70" t="str">
        <f t="shared" si="4"/>
        <v/>
      </c>
      <c r="P23" s="71"/>
      <c r="Q23" s="78"/>
      <c r="R23" s="79">
        <f t="shared" si="5"/>
        <v>0</v>
      </c>
      <c r="T23" s="60" t="str">
        <f t="shared" si="7"/>
        <v>ok</v>
      </c>
      <c r="U23" s="60">
        <f t="shared" si="8"/>
        <v>0</v>
      </c>
      <c r="V23" s="60">
        <f t="shared" si="9"/>
        <v>0</v>
      </c>
    </row>
    <row r="24" spans="1:23" ht="27" customHeight="1" x14ac:dyDescent="0.2">
      <c r="A24" s="8">
        <v>8</v>
      </c>
      <c r="B24" s="205"/>
      <c r="C24" s="205"/>
      <c r="D24" s="205"/>
      <c r="E24" s="1"/>
      <c r="F24" s="76"/>
      <c r="G24" s="77"/>
      <c r="H24" s="69">
        <f t="shared" si="6"/>
        <v>0</v>
      </c>
      <c r="I24" s="77"/>
      <c r="J24" s="77"/>
      <c r="K24" s="77"/>
      <c r="L24" s="77"/>
      <c r="M24" s="77"/>
      <c r="N24" s="69">
        <f t="shared" si="3"/>
        <v>0</v>
      </c>
      <c r="O24" s="70" t="str">
        <f t="shared" si="4"/>
        <v/>
      </c>
      <c r="P24" s="71"/>
      <c r="Q24" s="78"/>
      <c r="R24" s="79">
        <f t="shared" si="5"/>
        <v>0</v>
      </c>
      <c r="T24" s="60" t="str">
        <f t="shared" si="7"/>
        <v>ok</v>
      </c>
      <c r="U24" s="60">
        <f t="shared" si="8"/>
        <v>0</v>
      </c>
      <c r="V24" s="60">
        <f t="shared" si="9"/>
        <v>0</v>
      </c>
    </row>
    <row r="25" spans="1:23" ht="27" customHeight="1" x14ac:dyDescent="0.2">
      <c r="A25" s="8">
        <v>9</v>
      </c>
      <c r="B25" s="205"/>
      <c r="C25" s="205"/>
      <c r="D25" s="205"/>
      <c r="E25" s="1"/>
      <c r="F25" s="76"/>
      <c r="G25" s="77"/>
      <c r="H25" s="69">
        <f t="shared" si="6"/>
        <v>0</v>
      </c>
      <c r="I25" s="77"/>
      <c r="J25" s="77"/>
      <c r="K25" s="77"/>
      <c r="L25" s="77"/>
      <c r="M25" s="77"/>
      <c r="N25" s="69">
        <f t="shared" si="3"/>
        <v>0</v>
      </c>
      <c r="O25" s="70" t="str">
        <f t="shared" si="4"/>
        <v/>
      </c>
      <c r="P25" s="71"/>
      <c r="Q25" s="78"/>
      <c r="R25" s="79">
        <f t="shared" si="5"/>
        <v>0</v>
      </c>
      <c r="T25" s="60" t="str">
        <f t="shared" si="7"/>
        <v>ok</v>
      </c>
      <c r="U25" s="60">
        <f t="shared" si="8"/>
        <v>0</v>
      </c>
      <c r="V25" s="60">
        <f t="shared" si="9"/>
        <v>0</v>
      </c>
    </row>
    <row r="26" spans="1:23" ht="27" customHeight="1" x14ac:dyDescent="0.2">
      <c r="A26" s="8">
        <v>10</v>
      </c>
      <c r="B26" s="205"/>
      <c r="C26" s="205"/>
      <c r="D26" s="205"/>
      <c r="E26" s="1"/>
      <c r="F26" s="76"/>
      <c r="G26" s="77"/>
      <c r="H26" s="69">
        <f t="shared" si="6"/>
        <v>0</v>
      </c>
      <c r="I26" s="77"/>
      <c r="J26" s="77"/>
      <c r="K26" s="77"/>
      <c r="L26" s="77"/>
      <c r="M26" s="77"/>
      <c r="N26" s="69">
        <f t="shared" si="3"/>
        <v>0</v>
      </c>
      <c r="O26" s="70" t="str">
        <f t="shared" si="4"/>
        <v/>
      </c>
      <c r="P26" s="71"/>
      <c r="Q26" s="78"/>
      <c r="R26" s="79">
        <f t="shared" si="5"/>
        <v>0</v>
      </c>
      <c r="T26" s="60" t="str">
        <f t="shared" si="7"/>
        <v>ok</v>
      </c>
      <c r="U26" s="60">
        <f t="shared" si="8"/>
        <v>0</v>
      </c>
      <c r="V26" s="60">
        <f t="shared" si="9"/>
        <v>0</v>
      </c>
    </row>
    <row r="27" spans="1:23" ht="27" customHeight="1" x14ac:dyDescent="0.2">
      <c r="A27" s="8">
        <v>11</v>
      </c>
      <c r="B27" s="205"/>
      <c r="C27" s="205"/>
      <c r="D27" s="205"/>
      <c r="E27" s="1"/>
      <c r="F27" s="76"/>
      <c r="G27" s="77"/>
      <c r="H27" s="69">
        <f t="shared" si="6"/>
        <v>0</v>
      </c>
      <c r="I27" s="77"/>
      <c r="J27" s="77"/>
      <c r="K27" s="77"/>
      <c r="L27" s="77"/>
      <c r="M27" s="77"/>
      <c r="N27" s="69">
        <f t="shared" si="3"/>
        <v>0</v>
      </c>
      <c r="O27" s="70" t="str">
        <f t="shared" si="4"/>
        <v/>
      </c>
      <c r="P27" s="71"/>
      <c r="Q27" s="78"/>
      <c r="R27" s="79">
        <f t="shared" si="5"/>
        <v>0</v>
      </c>
      <c r="T27" s="60" t="str">
        <f t="shared" si="7"/>
        <v>ok</v>
      </c>
      <c r="U27" s="60">
        <f t="shared" si="8"/>
        <v>0</v>
      </c>
      <c r="V27" s="60">
        <f t="shared" si="9"/>
        <v>0</v>
      </c>
    </row>
    <row r="28" spans="1:23" ht="27" customHeight="1" x14ac:dyDescent="0.2">
      <c r="A28" s="8">
        <v>12</v>
      </c>
      <c r="B28" s="205"/>
      <c r="C28" s="205"/>
      <c r="D28" s="205"/>
      <c r="E28" s="1"/>
      <c r="F28" s="76"/>
      <c r="G28" s="77"/>
      <c r="H28" s="69">
        <f t="shared" si="6"/>
        <v>0</v>
      </c>
      <c r="I28" s="77"/>
      <c r="J28" s="77"/>
      <c r="K28" s="77"/>
      <c r="L28" s="77"/>
      <c r="M28" s="77"/>
      <c r="N28" s="69">
        <f t="shared" si="3"/>
        <v>0</v>
      </c>
      <c r="O28" s="70" t="str">
        <f t="shared" si="4"/>
        <v/>
      </c>
      <c r="P28" s="71"/>
      <c r="Q28" s="78"/>
      <c r="R28" s="79">
        <f t="shared" si="5"/>
        <v>0</v>
      </c>
      <c r="T28" s="60" t="str">
        <f t="shared" si="7"/>
        <v>ok</v>
      </c>
      <c r="U28" s="60">
        <f t="shared" si="8"/>
        <v>0</v>
      </c>
      <c r="V28" s="60">
        <f t="shared" si="9"/>
        <v>0</v>
      </c>
    </row>
    <row r="29" spans="1:23" ht="27" customHeight="1" x14ac:dyDescent="0.2">
      <c r="A29" s="8">
        <v>13</v>
      </c>
      <c r="B29" s="205"/>
      <c r="C29" s="205"/>
      <c r="D29" s="205"/>
      <c r="E29" s="1"/>
      <c r="F29" s="76"/>
      <c r="G29" s="77"/>
      <c r="H29" s="69">
        <f t="shared" si="6"/>
        <v>0</v>
      </c>
      <c r="I29" s="77"/>
      <c r="J29" s="77"/>
      <c r="K29" s="77"/>
      <c r="L29" s="77"/>
      <c r="M29" s="77"/>
      <c r="N29" s="69">
        <f t="shared" si="3"/>
        <v>0</v>
      </c>
      <c r="O29" s="70" t="str">
        <f t="shared" si="4"/>
        <v/>
      </c>
      <c r="P29" s="71"/>
      <c r="Q29" s="78"/>
      <c r="R29" s="79">
        <f t="shared" si="5"/>
        <v>0</v>
      </c>
      <c r="T29" s="60" t="str">
        <f t="shared" si="7"/>
        <v>ok</v>
      </c>
      <c r="U29" s="60">
        <f t="shared" si="8"/>
        <v>0</v>
      </c>
      <c r="V29" s="60">
        <f t="shared" si="9"/>
        <v>0</v>
      </c>
    </row>
    <row r="30" spans="1:23" ht="27" customHeight="1" x14ac:dyDescent="0.2">
      <c r="A30" s="8">
        <v>14</v>
      </c>
      <c r="B30" s="205"/>
      <c r="C30" s="205"/>
      <c r="D30" s="205"/>
      <c r="E30" s="1"/>
      <c r="F30" s="76"/>
      <c r="G30" s="77"/>
      <c r="H30" s="69">
        <f t="shared" si="6"/>
        <v>0</v>
      </c>
      <c r="I30" s="77"/>
      <c r="J30" s="77"/>
      <c r="K30" s="77"/>
      <c r="L30" s="77"/>
      <c r="M30" s="77"/>
      <c r="N30" s="69">
        <f t="shared" si="3"/>
        <v>0</v>
      </c>
      <c r="O30" s="70" t="str">
        <f t="shared" si="4"/>
        <v/>
      </c>
      <c r="P30" s="71"/>
      <c r="Q30" s="78"/>
      <c r="R30" s="79">
        <f t="shared" si="5"/>
        <v>0</v>
      </c>
      <c r="T30" s="60" t="str">
        <f t="shared" si="7"/>
        <v>ok</v>
      </c>
      <c r="U30" s="60">
        <f t="shared" si="8"/>
        <v>0</v>
      </c>
      <c r="V30" s="60">
        <f t="shared" si="9"/>
        <v>0</v>
      </c>
    </row>
    <row r="31" spans="1:23" ht="27" customHeight="1" x14ac:dyDescent="0.2">
      <c r="A31" s="8">
        <v>15</v>
      </c>
      <c r="B31" s="205"/>
      <c r="C31" s="205"/>
      <c r="D31" s="205"/>
      <c r="E31" s="1"/>
      <c r="F31" s="76"/>
      <c r="G31" s="77"/>
      <c r="H31" s="69">
        <f t="shared" si="6"/>
        <v>0</v>
      </c>
      <c r="I31" s="77"/>
      <c r="J31" s="77"/>
      <c r="K31" s="77"/>
      <c r="L31" s="77"/>
      <c r="M31" s="77"/>
      <c r="N31" s="69">
        <f t="shared" si="3"/>
        <v>0</v>
      </c>
      <c r="O31" s="70" t="str">
        <f t="shared" si="4"/>
        <v/>
      </c>
      <c r="P31" s="71"/>
      <c r="Q31" s="78"/>
      <c r="R31" s="79">
        <f t="shared" si="5"/>
        <v>0</v>
      </c>
      <c r="T31" s="60" t="str">
        <f t="shared" si="7"/>
        <v>ok</v>
      </c>
      <c r="U31" s="60">
        <f t="shared" si="8"/>
        <v>0</v>
      </c>
      <c r="V31" s="60">
        <f t="shared" si="9"/>
        <v>0</v>
      </c>
    </row>
    <row r="32" spans="1:23" ht="27" customHeight="1" x14ac:dyDescent="0.2">
      <c r="A32" s="8">
        <v>16</v>
      </c>
      <c r="B32" s="205"/>
      <c r="C32" s="205"/>
      <c r="D32" s="205"/>
      <c r="E32" s="1"/>
      <c r="F32" s="76"/>
      <c r="G32" s="77"/>
      <c r="H32" s="69">
        <f t="shared" si="6"/>
        <v>0</v>
      </c>
      <c r="I32" s="77"/>
      <c r="J32" s="77"/>
      <c r="K32" s="77"/>
      <c r="L32" s="77"/>
      <c r="M32" s="77"/>
      <c r="N32" s="69">
        <f t="shared" si="3"/>
        <v>0</v>
      </c>
      <c r="O32" s="70" t="str">
        <f t="shared" si="4"/>
        <v/>
      </c>
      <c r="P32" s="71"/>
      <c r="Q32" s="78"/>
      <c r="R32" s="79">
        <f t="shared" si="5"/>
        <v>0</v>
      </c>
      <c r="T32" s="60" t="str">
        <f t="shared" si="7"/>
        <v>ok</v>
      </c>
      <c r="U32" s="60">
        <f t="shared" si="8"/>
        <v>0</v>
      </c>
      <c r="V32" s="60">
        <f t="shared" si="9"/>
        <v>0</v>
      </c>
    </row>
    <row r="33" spans="1:22" ht="27" customHeight="1" x14ac:dyDescent="0.2">
      <c r="A33" s="8">
        <v>17</v>
      </c>
      <c r="B33" s="205"/>
      <c r="C33" s="205"/>
      <c r="D33" s="205"/>
      <c r="E33" s="1"/>
      <c r="F33" s="76"/>
      <c r="G33" s="77"/>
      <c r="H33" s="69">
        <f t="shared" si="6"/>
        <v>0</v>
      </c>
      <c r="I33" s="77"/>
      <c r="J33" s="77"/>
      <c r="K33" s="77"/>
      <c r="L33" s="77"/>
      <c r="M33" s="77"/>
      <c r="N33" s="69">
        <f t="shared" si="3"/>
        <v>0</v>
      </c>
      <c r="O33" s="70" t="str">
        <f t="shared" si="4"/>
        <v/>
      </c>
      <c r="P33" s="71"/>
      <c r="Q33" s="78"/>
      <c r="R33" s="79">
        <f t="shared" si="5"/>
        <v>0</v>
      </c>
      <c r="T33" s="60" t="str">
        <f t="shared" si="7"/>
        <v>ok</v>
      </c>
      <c r="U33" s="60">
        <f t="shared" si="8"/>
        <v>0</v>
      </c>
      <c r="V33" s="60">
        <f t="shared" si="9"/>
        <v>0</v>
      </c>
    </row>
    <row r="34" spans="1:22" ht="27" customHeight="1" x14ac:dyDescent="0.2">
      <c r="A34" s="8">
        <v>18</v>
      </c>
      <c r="B34" s="205"/>
      <c r="C34" s="205"/>
      <c r="D34" s="205"/>
      <c r="E34" s="1"/>
      <c r="F34" s="76"/>
      <c r="G34" s="77"/>
      <c r="H34" s="69">
        <f t="shared" si="6"/>
        <v>0</v>
      </c>
      <c r="I34" s="77"/>
      <c r="J34" s="77"/>
      <c r="K34" s="77"/>
      <c r="L34" s="77"/>
      <c r="M34" s="77"/>
      <c r="N34" s="69">
        <f t="shared" si="3"/>
        <v>0</v>
      </c>
      <c r="O34" s="70" t="str">
        <f t="shared" si="4"/>
        <v/>
      </c>
      <c r="P34" s="71"/>
      <c r="Q34" s="78"/>
      <c r="R34" s="79">
        <f t="shared" si="5"/>
        <v>0</v>
      </c>
      <c r="T34" s="60" t="str">
        <f t="shared" si="7"/>
        <v>ok</v>
      </c>
      <c r="U34" s="60">
        <f t="shared" si="8"/>
        <v>0</v>
      </c>
      <c r="V34" s="60">
        <f t="shared" si="9"/>
        <v>0</v>
      </c>
    </row>
    <row r="35" spans="1:22" ht="27" customHeight="1" x14ac:dyDescent="0.2">
      <c r="A35" s="8">
        <v>19</v>
      </c>
      <c r="B35" s="205"/>
      <c r="C35" s="205"/>
      <c r="D35" s="205"/>
      <c r="E35" s="1"/>
      <c r="F35" s="76"/>
      <c r="G35" s="77"/>
      <c r="H35" s="69">
        <f t="shared" si="6"/>
        <v>0</v>
      </c>
      <c r="I35" s="77"/>
      <c r="J35" s="77"/>
      <c r="K35" s="77"/>
      <c r="L35" s="77"/>
      <c r="M35" s="77"/>
      <c r="N35" s="69">
        <f t="shared" si="3"/>
        <v>0</v>
      </c>
      <c r="O35" s="70" t="str">
        <f t="shared" si="4"/>
        <v/>
      </c>
      <c r="P35" s="71"/>
      <c r="Q35" s="78"/>
      <c r="R35" s="79">
        <f t="shared" si="5"/>
        <v>0</v>
      </c>
      <c r="T35" s="60" t="str">
        <f t="shared" si="7"/>
        <v>ok</v>
      </c>
      <c r="U35" s="60">
        <f t="shared" si="8"/>
        <v>0</v>
      </c>
      <c r="V35" s="60">
        <f t="shared" si="9"/>
        <v>0</v>
      </c>
    </row>
    <row r="36" spans="1:22" ht="27" customHeight="1" x14ac:dyDescent="0.2">
      <c r="A36" s="8">
        <v>20</v>
      </c>
      <c r="B36" s="205"/>
      <c r="C36" s="205"/>
      <c r="D36" s="205"/>
      <c r="E36" s="1"/>
      <c r="F36" s="76"/>
      <c r="G36" s="77"/>
      <c r="H36" s="69">
        <f t="shared" si="6"/>
        <v>0</v>
      </c>
      <c r="I36" s="77"/>
      <c r="J36" s="77"/>
      <c r="K36" s="77"/>
      <c r="L36" s="77"/>
      <c r="M36" s="77"/>
      <c r="N36" s="69">
        <f t="shared" si="3"/>
        <v>0</v>
      </c>
      <c r="O36" s="70" t="str">
        <f t="shared" si="4"/>
        <v/>
      </c>
      <c r="P36" s="71"/>
      <c r="Q36" s="78"/>
      <c r="R36" s="79">
        <f t="shared" si="5"/>
        <v>0</v>
      </c>
      <c r="T36" s="60" t="str">
        <f t="shared" si="7"/>
        <v>ok</v>
      </c>
      <c r="U36" s="60">
        <f t="shared" si="8"/>
        <v>0</v>
      </c>
      <c r="V36" s="60">
        <f t="shared" si="9"/>
        <v>0</v>
      </c>
    </row>
    <row r="37" spans="1:22" ht="27" customHeight="1" x14ac:dyDescent="0.2">
      <c r="A37" s="8">
        <v>21</v>
      </c>
      <c r="B37" s="205"/>
      <c r="C37" s="205"/>
      <c r="D37" s="205"/>
      <c r="E37" s="1"/>
      <c r="F37" s="76"/>
      <c r="G37" s="77"/>
      <c r="H37" s="69">
        <f t="shared" si="6"/>
        <v>0</v>
      </c>
      <c r="I37" s="77"/>
      <c r="J37" s="77"/>
      <c r="K37" s="77"/>
      <c r="L37" s="77"/>
      <c r="M37" s="77"/>
      <c r="N37" s="69">
        <f t="shared" si="3"/>
        <v>0</v>
      </c>
      <c r="O37" s="70" t="str">
        <f t="shared" si="4"/>
        <v/>
      </c>
      <c r="P37" s="71"/>
      <c r="Q37" s="78"/>
      <c r="R37" s="79">
        <f t="shared" si="5"/>
        <v>0</v>
      </c>
      <c r="T37" s="60" t="str">
        <f t="shared" si="7"/>
        <v>ok</v>
      </c>
      <c r="U37" s="60">
        <f t="shared" si="8"/>
        <v>0</v>
      </c>
      <c r="V37" s="60">
        <f t="shared" si="9"/>
        <v>0</v>
      </c>
    </row>
    <row r="38" spans="1:22" ht="27" customHeight="1" x14ac:dyDescent="0.2">
      <c r="A38" s="8">
        <v>22</v>
      </c>
      <c r="B38" s="205"/>
      <c r="C38" s="205"/>
      <c r="D38" s="205"/>
      <c r="E38" s="1"/>
      <c r="F38" s="76"/>
      <c r="G38" s="77"/>
      <c r="H38" s="69">
        <f t="shared" si="6"/>
        <v>0</v>
      </c>
      <c r="I38" s="77"/>
      <c r="J38" s="77"/>
      <c r="K38" s="77"/>
      <c r="L38" s="77"/>
      <c r="M38" s="77"/>
      <c r="N38" s="69">
        <f t="shared" si="3"/>
        <v>0</v>
      </c>
      <c r="O38" s="70" t="str">
        <f t="shared" si="4"/>
        <v/>
      </c>
      <c r="P38" s="71"/>
      <c r="Q38" s="78"/>
      <c r="R38" s="79">
        <f t="shared" si="5"/>
        <v>0</v>
      </c>
      <c r="T38" s="60" t="str">
        <f t="shared" si="7"/>
        <v>ok</v>
      </c>
      <c r="U38" s="60">
        <f t="shared" si="8"/>
        <v>0</v>
      </c>
      <c r="V38" s="60">
        <f t="shared" si="9"/>
        <v>0</v>
      </c>
    </row>
    <row r="39" spans="1:22" ht="27" customHeight="1" x14ac:dyDescent="0.2">
      <c r="A39" s="8">
        <v>23</v>
      </c>
      <c r="B39" s="205"/>
      <c r="C39" s="205"/>
      <c r="D39" s="205"/>
      <c r="E39" s="1"/>
      <c r="F39" s="76"/>
      <c r="G39" s="77"/>
      <c r="H39" s="69">
        <f t="shared" si="6"/>
        <v>0</v>
      </c>
      <c r="I39" s="77"/>
      <c r="J39" s="77"/>
      <c r="K39" s="77"/>
      <c r="L39" s="77"/>
      <c r="M39" s="77"/>
      <c r="N39" s="69">
        <f t="shared" si="3"/>
        <v>0</v>
      </c>
      <c r="O39" s="70" t="str">
        <f t="shared" si="4"/>
        <v/>
      </c>
      <c r="P39" s="71"/>
      <c r="Q39" s="78"/>
      <c r="R39" s="79">
        <f t="shared" si="5"/>
        <v>0</v>
      </c>
      <c r="T39" s="60" t="str">
        <f t="shared" si="7"/>
        <v>ok</v>
      </c>
      <c r="U39" s="60">
        <f t="shared" si="8"/>
        <v>0</v>
      </c>
      <c r="V39" s="60">
        <f t="shared" si="9"/>
        <v>0</v>
      </c>
    </row>
    <row r="40" spans="1:22" ht="27" customHeight="1" x14ac:dyDescent="0.2">
      <c r="A40" s="8">
        <v>24</v>
      </c>
      <c r="B40" s="205"/>
      <c r="C40" s="205"/>
      <c r="D40" s="205"/>
      <c r="E40" s="1"/>
      <c r="F40" s="76"/>
      <c r="G40" s="77"/>
      <c r="H40" s="69">
        <f t="shared" si="6"/>
        <v>0</v>
      </c>
      <c r="I40" s="77"/>
      <c r="J40" s="77"/>
      <c r="K40" s="77"/>
      <c r="L40" s="77"/>
      <c r="M40" s="77"/>
      <c r="N40" s="69">
        <f t="shared" si="3"/>
        <v>0</v>
      </c>
      <c r="O40" s="70" t="str">
        <f t="shared" si="4"/>
        <v/>
      </c>
      <c r="P40" s="71"/>
      <c r="Q40" s="78"/>
      <c r="R40" s="79">
        <f t="shared" si="5"/>
        <v>0</v>
      </c>
      <c r="T40" s="60" t="str">
        <f t="shared" si="7"/>
        <v>ok</v>
      </c>
      <c r="U40" s="60">
        <f t="shared" si="8"/>
        <v>0</v>
      </c>
      <c r="V40" s="60">
        <f t="shared" si="9"/>
        <v>0</v>
      </c>
    </row>
    <row r="41" spans="1:22" ht="27" customHeight="1" x14ac:dyDescent="0.2">
      <c r="A41" s="8">
        <v>25</v>
      </c>
      <c r="B41" s="205"/>
      <c r="C41" s="205"/>
      <c r="D41" s="205"/>
      <c r="E41" s="1"/>
      <c r="F41" s="76"/>
      <c r="G41" s="77"/>
      <c r="H41" s="69">
        <f t="shared" si="6"/>
        <v>0</v>
      </c>
      <c r="I41" s="77"/>
      <c r="J41" s="77"/>
      <c r="K41" s="77"/>
      <c r="L41" s="77"/>
      <c r="M41" s="77"/>
      <c r="N41" s="69">
        <f t="shared" si="3"/>
        <v>0</v>
      </c>
      <c r="O41" s="70" t="str">
        <f t="shared" si="4"/>
        <v/>
      </c>
      <c r="P41" s="71"/>
      <c r="Q41" s="78"/>
      <c r="R41" s="79">
        <f t="shared" si="5"/>
        <v>0</v>
      </c>
      <c r="T41" s="60" t="str">
        <f t="shared" si="7"/>
        <v>ok</v>
      </c>
      <c r="U41" s="60">
        <f t="shared" si="8"/>
        <v>0</v>
      </c>
      <c r="V41" s="60">
        <f t="shared" si="9"/>
        <v>0</v>
      </c>
    </row>
    <row r="42" spans="1:22" ht="27" customHeight="1" x14ac:dyDescent="0.2">
      <c r="A42" s="8">
        <v>26</v>
      </c>
      <c r="B42" s="205"/>
      <c r="C42" s="205"/>
      <c r="D42" s="205"/>
      <c r="E42" s="1"/>
      <c r="F42" s="76"/>
      <c r="G42" s="77"/>
      <c r="H42" s="69">
        <f t="shared" si="6"/>
        <v>0</v>
      </c>
      <c r="I42" s="77"/>
      <c r="J42" s="77"/>
      <c r="K42" s="77"/>
      <c r="L42" s="77"/>
      <c r="M42" s="77"/>
      <c r="N42" s="69">
        <f t="shared" si="3"/>
        <v>0</v>
      </c>
      <c r="O42" s="70" t="str">
        <f t="shared" si="4"/>
        <v/>
      </c>
      <c r="P42" s="71"/>
      <c r="Q42" s="78"/>
      <c r="R42" s="79">
        <f t="shared" si="5"/>
        <v>0</v>
      </c>
      <c r="T42" s="60" t="str">
        <f t="shared" si="7"/>
        <v>ok</v>
      </c>
      <c r="U42" s="60">
        <f t="shared" si="8"/>
        <v>0</v>
      </c>
      <c r="V42" s="60">
        <f t="shared" si="9"/>
        <v>0</v>
      </c>
    </row>
    <row r="43" spans="1:22" ht="27" customHeight="1" x14ac:dyDescent="0.2">
      <c r="A43" s="8">
        <v>27</v>
      </c>
      <c r="B43" s="205"/>
      <c r="C43" s="205"/>
      <c r="D43" s="205"/>
      <c r="E43" s="1"/>
      <c r="F43" s="76"/>
      <c r="G43" s="77"/>
      <c r="H43" s="69">
        <f t="shared" si="6"/>
        <v>0</v>
      </c>
      <c r="I43" s="77"/>
      <c r="J43" s="77"/>
      <c r="K43" s="77"/>
      <c r="L43" s="77"/>
      <c r="M43" s="77"/>
      <c r="N43" s="69">
        <f t="shared" si="3"/>
        <v>0</v>
      </c>
      <c r="O43" s="70" t="str">
        <f t="shared" si="4"/>
        <v/>
      </c>
      <c r="P43" s="71"/>
      <c r="Q43" s="78"/>
      <c r="R43" s="79">
        <f t="shared" si="5"/>
        <v>0</v>
      </c>
      <c r="T43" s="60" t="str">
        <f t="shared" si="7"/>
        <v>ok</v>
      </c>
      <c r="U43" s="60">
        <f t="shared" si="8"/>
        <v>0</v>
      </c>
      <c r="V43" s="60">
        <f t="shared" si="9"/>
        <v>0</v>
      </c>
    </row>
    <row r="44" spans="1:22" ht="27" customHeight="1" x14ac:dyDescent="0.2">
      <c r="A44" s="8">
        <v>28</v>
      </c>
      <c r="B44" s="205"/>
      <c r="C44" s="205"/>
      <c r="D44" s="205"/>
      <c r="E44" s="1"/>
      <c r="F44" s="76"/>
      <c r="G44" s="77"/>
      <c r="H44" s="69">
        <f t="shared" si="6"/>
        <v>0</v>
      </c>
      <c r="I44" s="77"/>
      <c r="J44" s="77"/>
      <c r="K44" s="77"/>
      <c r="L44" s="77"/>
      <c r="M44" s="77"/>
      <c r="N44" s="69">
        <f t="shared" si="3"/>
        <v>0</v>
      </c>
      <c r="O44" s="70" t="str">
        <f t="shared" si="4"/>
        <v/>
      </c>
      <c r="P44" s="71"/>
      <c r="Q44" s="78"/>
      <c r="R44" s="79">
        <f t="shared" si="5"/>
        <v>0</v>
      </c>
      <c r="T44" s="60" t="str">
        <f t="shared" si="7"/>
        <v>ok</v>
      </c>
      <c r="U44" s="60">
        <f t="shared" si="8"/>
        <v>0</v>
      </c>
      <c r="V44" s="60">
        <f t="shared" si="9"/>
        <v>0</v>
      </c>
    </row>
    <row r="45" spans="1:22" ht="27" customHeight="1" x14ac:dyDescent="0.2">
      <c r="A45" s="8">
        <v>29</v>
      </c>
      <c r="B45" s="205"/>
      <c r="C45" s="205"/>
      <c r="D45" s="205"/>
      <c r="E45" s="1"/>
      <c r="F45" s="76"/>
      <c r="G45" s="77"/>
      <c r="H45" s="69">
        <f t="shared" si="6"/>
        <v>0</v>
      </c>
      <c r="I45" s="77"/>
      <c r="J45" s="77"/>
      <c r="K45" s="77"/>
      <c r="L45" s="77"/>
      <c r="M45" s="77"/>
      <c r="N45" s="69">
        <f t="shared" si="3"/>
        <v>0</v>
      </c>
      <c r="O45" s="70" t="str">
        <f t="shared" si="4"/>
        <v/>
      </c>
      <c r="P45" s="71"/>
      <c r="Q45" s="78"/>
      <c r="R45" s="79">
        <f t="shared" si="5"/>
        <v>0</v>
      </c>
      <c r="T45" s="60" t="str">
        <f t="shared" si="7"/>
        <v>ok</v>
      </c>
      <c r="U45" s="60">
        <f t="shared" si="8"/>
        <v>0</v>
      </c>
      <c r="V45" s="60">
        <f t="shared" si="9"/>
        <v>0</v>
      </c>
    </row>
    <row r="46" spans="1:22" ht="27" customHeight="1" x14ac:dyDescent="0.2">
      <c r="A46" s="8">
        <v>30</v>
      </c>
      <c r="B46" s="205"/>
      <c r="C46" s="205"/>
      <c r="D46" s="205"/>
      <c r="E46" s="1"/>
      <c r="F46" s="76"/>
      <c r="G46" s="77"/>
      <c r="H46" s="69">
        <f t="shared" si="6"/>
        <v>0</v>
      </c>
      <c r="I46" s="77"/>
      <c r="J46" s="77"/>
      <c r="K46" s="77"/>
      <c r="L46" s="77"/>
      <c r="M46" s="77"/>
      <c r="N46" s="69">
        <f t="shared" si="3"/>
        <v>0</v>
      </c>
      <c r="O46" s="70" t="str">
        <f t="shared" si="4"/>
        <v/>
      </c>
      <c r="P46" s="71"/>
      <c r="Q46" s="78"/>
      <c r="R46" s="79">
        <f t="shared" si="5"/>
        <v>0</v>
      </c>
      <c r="T46" s="60" t="str">
        <f t="shared" si="7"/>
        <v>ok</v>
      </c>
      <c r="U46" s="60">
        <f t="shared" si="8"/>
        <v>0</v>
      </c>
      <c r="V46" s="60">
        <f t="shared" si="9"/>
        <v>0</v>
      </c>
    </row>
    <row r="47" spans="1:22" ht="27" customHeight="1" x14ac:dyDescent="0.2">
      <c r="A47" s="8">
        <v>31</v>
      </c>
      <c r="B47" s="205"/>
      <c r="C47" s="205"/>
      <c r="D47" s="205"/>
      <c r="E47" s="1"/>
      <c r="F47" s="76"/>
      <c r="G47" s="77"/>
      <c r="H47" s="69">
        <f t="shared" si="6"/>
        <v>0</v>
      </c>
      <c r="I47" s="77"/>
      <c r="J47" s="77"/>
      <c r="K47" s="77"/>
      <c r="L47" s="77"/>
      <c r="M47" s="77"/>
      <c r="N47" s="69">
        <f t="shared" si="3"/>
        <v>0</v>
      </c>
      <c r="O47" s="70" t="str">
        <f t="shared" si="4"/>
        <v/>
      </c>
      <c r="P47" s="71"/>
      <c r="Q47" s="78"/>
      <c r="R47" s="79">
        <f t="shared" si="5"/>
        <v>0</v>
      </c>
      <c r="T47" s="60" t="str">
        <f t="shared" si="7"/>
        <v>ok</v>
      </c>
      <c r="U47" s="60">
        <f t="shared" si="8"/>
        <v>0</v>
      </c>
      <c r="V47" s="60">
        <f t="shared" si="9"/>
        <v>0</v>
      </c>
    </row>
    <row r="48" spans="1:22" ht="27" customHeight="1" x14ac:dyDescent="0.2">
      <c r="A48" s="8">
        <v>32</v>
      </c>
      <c r="B48" s="205"/>
      <c r="C48" s="205"/>
      <c r="D48" s="205"/>
      <c r="E48" s="1"/>
      <c r="F48" s="76"/>
      <c r="G48" s="77"/>
      <c r="H48" s="69">
        <f t="shared" si="6"/>
        <v>0</v>
      </c>
      <c r="I48" s="77"/>
      <c r="J48" s="77"/>
      <c r="K48" s="77"/>
      <c r="L48" s="77"/>
      <c r="M48" s="77"/>
      <c r="N48" s="69">
        <f t="shared" si="3"/>
        <v>0</v>
      </c>
      <c r="O48" s="70" t="str">
        <f t="shared" si="4"/>
        <v/>
      </c>
      <c r="P48" s="71"/>
      <c r="Q48" s="78"/>
      <c r="R48" s="79">
        <f t="shared" si="5"/>
        <v>0</v>
      </c>
      <c r="T48" s="60" t="str">
        <f t="shared" si="7"/>
        <v>ok</v>
      </c>
      <c r="U48" s="60">
        <f t="shared" si="8"/>
        <v>0</v>
      </c>
      <c r="V48" s="60">
        <f t="shared" si="9"/>
        <v>0</v>
      </c>
    </row>
    <row r="49" spans="1:22" ht="27" customHeight="1" x14ac:dyDescent="0.2">
      <c r="A49" s="8">
        <v>33</v>
      </c>
      <c r="B49" s="205"/>
      <c r="C49" s="205"/>
      <c r="D49" s="205"/>
      <c r="E49" s="1"/>
      <c r="F49" s="76"/>
      <c r="G49" s="77"/>
      <c r="H49" s="69">
        <f t="shared" si="6"/>
        <v>0</v>
      </c>
      <c r="I49" s="77"/>
      <c r="J49" s="77"/>
      <c r="K49" s="77"/>
      <c r="L49" s="77"/>
      <c r="M49" s="77"/>
      <c r="N49" s="69">
        <f t="shared" ref="N49:N80" si="10">SUM(I49:M49)</f>
        <v>0</v>
      </c>
      <c r="O49" s="70" t="str">
        <f t="shared" ref="O49:O80" si="11">IF(ROUNDDOWN(F49*G49,2)-ROUNDDOWN(SUM(I49:M49),2)=0,"","zlý súčet")</f>
        <v/>
      </c>
      <c r="P49" s="71"/>
      <c r="Q49" s="78"/>
      <c r="R49" s="79">
        <f t="shared" ref="R49:R80" si="12">N49-Q49</f>
        <v>0</v>
      </c>
      <c r="T49" s="60" t="str">
        <f t="shared" si="7"/>
        <v>ok</v>
      </c>
      <c r="U49" s="60">
        <f t="shared" si="8"/>
        <v>0</v>
      </c>
      <c r="V49" s="60">
        <f t="shared" si="9"/>
        <v>0</v>
      </c>
    </row>
    <row r="50" spans="1:22" ht="27" customHeight="1" x14ac:dyDescent="0.2">
      <c r="A50" s="8">
        <v>34</v>
      </c>
      <c r="B50" s="205"/>
      <c r="C50" s="205"/>
      <c r="D50" s="205"/>
      <c r="E50" s="1"/>
      <c r="F50" s="76"/>
      <c r="G50" s="77"/>
      <c r="H50" s="69">
        <f t="shared" si="6"/>
        <v>0</v>
      </c>
      <c r="I50" s="77"/>
      <c r="J50" s="77"/>
      <c r="K50" s="77"/>
      <c r="L50" s="77"/>
      <c r="M50" s="77"/>
      <c r="N50" s="69">
        <f t="shared" si="10"/>
        <v>0</v>
      </c>
      <c r="O50" s="70" t="str">
        <f t="shared" si="11"/>
        <v/>
      </c>
      <c r="P50" s="71"/>
      <c r="Q50" s="78"/>
      <c r="R50" s="79">
        <f t="shared" si="12"/>
        <v>0</v>
      </c>
      <c r="T50" s="60" t="str">
        <f t="shared" si="7"/>
        <v>ok</v>
      </c>
      <c r="U50" s="60">
        <f t="shared" si="8"/>
        <v>0</v>
      </c>
      <c r="V50" s="60">
        <f t="shared" si="9"/>
        <v>0</v>
      </c>
    </row>
    <row r="51" spans="1:22" ht="27" customHeight="1" x14ac:dyDescent="0.2">
      <c r="A51" s="8">
        <v>35</v>
      </c>
      <c r="B51" s="205"/>
      <c r="C51" s="205"/>
      <c r="D51" s="205"/>
      <c r="E51" s="1"/>
      <c r="F51" s="76"/>
      <c r="G51" s="77"/>
      <c r="H51" s="69">
        <f t="shared" si="6"/>
        <v>0</v>
      </c>
      <c r="I51" s="77"/>
      <c r="J51" s="77"/>
      <c r="K51" s="77"/>
      <c r="L51" s="77"/>
      <c r="M51" s="77"/>
      <c r="N51" s="69">
        <f t="shared" si="10"/>
        <v>0</v>
      </c>
      <c r="O51" s="70" t="str">
        <f t="shared" si="11"/>
        <v/>
      </c>
      <c r="P51" s="71"/>
      <c r="Q51" s="78"/>
      <c r="R51" s="79">
        <f t="shared" si="12"/>
        <v>0</v>
      </c>
      <c r="T51" s="60" t="str">
        <f t="shared" si="7"/>
        <v>ok</v>
      </c>
      <c r="U51" s="60">
        <f t="shared" si="8"/>
        <v>0</v>
      </c>
      <c r="V51" s="60">
        <f t="shared" si="9"/>
        <v>0</v>
      </c>
    </row>
    <row r="52" spans="1:22" ht="27" customHeight="1" x14ac:dyDescent="0.2">
      <c r="A52" s="8">
        <v>36</v>
      </c>
      <c r="B52" s="205"/>
      <c r="C52" s="205"/>
      <c r="D52" s="205"/>
      <c r="E52" s="1"/>
      <c r="F52" s="76"/>
      <c r="G52" s="77"/>
      <c r="H52" s="69">
        <f t="shared" si="6"/>
        <v>0</v>
      </c>
      <c r="I52" s="77"/>
      <c r="J52" s="77"/>
      <c r="K52" s="77"/>
      <c r="L52" s="77"/>
      <c r="M52" s="77"/>
      <c r="N52" s="69">
        <f t="shared" si="10"/>
        <v>0</v>
      </c>
      <c r="O52" s="70" t="str">
        <f t="shared" si="11"/>
        <v/>
      </c>
      <c r="P52" s="71"/>
      <c r="Q52" s="78"/>
      <c r="R52" s="79">
        <f t="shared" si="12"/>
        <v>0</v>
      </c>
      <c r="T52" s="60" t="str">
        <f t="shared" si="7"/>
        <v>ok</v>
      </c>
      <c r="U52" s="60">
        <f t="shared" si="8"/>
        <v>0</v>
      </c>
      <c r="V52" s="60">
        <f t="shared" si="9"/>
        <v>0</v>
      </c>
    </row>
    <row r="53" spans="1:22" ht="27" customHeight="1" x14ac:dyDescent="0.2">
      <c r="A53" s="8">
        <v>37</v>
      </c>
      <c r="B53" s="205"/>
      <c r="C53" s="205"/>
      <c r="D53" s="205"/>
      <c r="E53" s="1"/>
      <c r="F53" s="76"/>
      <c r="G53" s="77"/>
      <c r="H53" s="69">
        <f t="shared" si="6"/>
        <v>0</v>
      </c>
      <c r="I53" s="77"/>
      <c r="J53" s="77"/>
      <c r="K53" s="77"/>
      <c r="L53" s="77"/>
      <c r="M53" s="77"/>
      <c r="N53" s="69">
        <f t="shared" si="10"/>
        <v>0</v>
      </c>
      <c r="O53" s="70" t="str">
        <f t="shared" si="11"/>
        <v/>
      </c>
      <c r="P53" s="71"/>
      <c r="Q53" s="78"/>
      <c r="R53" s="79">
        <f t="shared" si="12"/>
        <v>0</v>
      </c>
      <c r="T53" s="60" t="str">
        <f t="shared" si="7"/>
        <v>ok</v>
      </c>
      <c r="U53" s="60">
        <f t="shared" si="8"/>
        <v>0</v>
      </c>
      <c r="V53" s="60">
        <f t="shared" si="9"/>
        <v>0</v>
      </c>
    </row>
    <row r="54" spans="1:22" ht="27" customHeight="1" x14ac:dyDescent="0.2">
      <c r="A54" s="8">
        <v>38</v>
      </c>
      <c r="B54" s="205"/>
      <c r="C54" s="205"/>
      <c r="D54" s="205"/>
      <c r="E54" s="1"/>
      <c r="F54" s="76"/>
      <c r="G54" s="77"/>
      <c r="H54" s="69">
        <f t="shared" si="6"/>
        <v>0</v>
      </c>
      <c r="I54" s="77"/>
      <c r="J54" s="77"/>
      <c r="K54" s="77"/>
      <c r="L54" s="77"/>
      <c r="M54" s="77"/>
      <c r="N54" s="69">
        <f t="shared" si="10"/>
        <v>0</v>
      </c>
      <c r="O54" s="70" t="str">
        <f t="shared" si="11"/>
        <v/>
      </c>
      <c r="P54" s="71"/>
      <c r="Q54" s="78"/>
      <c r="R54" s="79">
        <f t="shared" si="12"/>
        <v>0</v>
      </c>
      <c r="T54" s="60" t="str">
        <f t="shared" si="7"/>
        <v>ok</v>
      </c>
      <c r="U54" s="60">
        <f t="shared" si="8"/>
        <v>0</v>
      </c>
      <c r="V54" s="60">
        <f t="shared" si="9"/>
        <v>0</v>
      </c>
    </row>
    <row r="55" spans="1:22" ht="27" customHeight="1" x14ac:dyDescent="0.2">
      <c r="A55" s="8">
        <v>39</v>
      </c>
      <c r="B55" s="205"/>
      <c r="C55" s="205"/>
      <c r="D55" s="205"/>
      <c r="E55" s="1"/>
      <c r="F55" s="76"/>
      <c r="G55" s="77"/>
      <c r="H55" s="69">
        <f t="shared" si="6"/>
        <v>0</v>
      </c>
      <c r="I55" s="77"/>
      <c r="J55" s="77"/>
      <c r="K55" s="77"/>
      <c r="L55" s="77"/>
      <c r="M55" s="77"/>
      <c r="N55" s="69">
        <f t="shared" si="10"/>
        <v>0</v>
      </c>
      <c r="O55" s="70" t="str">
        <f t="shared" si="11"/>
        <v/>
      </c>
      <c r="P55" s="71"/>
      <c r="Q55" s="78"/>
      <c r="R55" s="79">
        <f t="shared" si="12"/>
        <v>0</v>
      </c>
      <c r="T55" s="60" t="str">
        <f t="shared" si="7"/>
        <v>ok</v>
      </c>
      <c r="U55" s="60">
        <f t="shared" si="8"/>
        <v>0</v>
      </c>
      <c r="V55" s="60">
        <f t="shared" si="9"/>
        <v>0</v>
      </c>
    </row>
    <row r="56" spans="1:22" ht="27" customHeight="1" x14ac:dyDescent="0.2">
      <c r="A56" s="8">
        <v>40</v>
      </c>
      <c r="B56" s="205"/>
      <c r="C56" s="205"/>
      <c r="D56" s="205"/>
      <c r="E56" s="1"/>
      <c r="F56" s="76"/>
      <c r="G56" s="77"/>
      <c r="H56" s="69">
        <f t="shared" si="6"/>
        <v>0</v>
      </c>
      <c r="I56" s="77"/>
      <c r="J56" s="77"/>
      <c r="K56" s="77"/>
      <c r="L56" s="77"/>
      <c r="M56" s="77"/>
      <c r="N56" s="69">
        <f t="shared" si="10"/>
        <v>0</v>
      </c>
      <c r="O56" s="70" t="str">
        <f t="shared" si="11"/>
        <v/>
      </c>
      <c r="P56" s="71"/>
      <c r="Q56" s="78"/>
      <c r="R56" s="79">
        <f t="shared" si="12"/>
        <v>0</v>
      </c>
      <c r="T56" s="60" t="str">
        <f t="shared" si="7"/>
        <v>ok</v>
      </c>
      <c r="U56" s="60">
        <f t="shared" si="8"/>
        <v>0</v>
      </c>
      <c r="V56" s="60">
        <f t="shared" si="9"/>
        <v>0</v>
      </c>
    </row>
    <row r="57" spans="1:22" ht="27" customHeight="1" x14ac:dyDescent="0.2">
      <c r="A57" s="8">
        <v>41</v>
      </c>
      <c r="B57" s="205"/>
      <c r="C57" s="205"/>
      <c r="D57" s="205"/>
      <c r="E57" s="1"/>
      <c r="F57" s="76"/>
      <c r="G57" s="77"/>
      <c r="H57" s="69">
        <f t="shared" si="6"/>
        <v>0</v>
      </c>
      <c r="I57" s="77"/>
      <c r="J57" s="77"/>
      <c r="K57" s="77"/>
      <c r="L57" s="77"/>
      <c r="M57" s="77"/>
      <c r="N57" s="69">
        <f t="shared" si="10"/>
        <v>0</v>
      </c>
      <c r="O57" s="70" t="str">
        <f t="shared" si="11"/>
        <v/>
      </c>
      <c r="P57" s="71"/>
      <c r="Q57" s="78"/>
      <c r="R57" s="79">
        <f t="shared" si="12"/>
        <v>0</v>
      </c>
      <c r="T57" s="60" t="str">
        <f t="shared" si="7"/>
        <v>ok</v>
      </c>
      <c r="U57" s="60">
        <f t="shared" si="8"/>
        <v>0</v>
      </c>
      <c r="V57" s="60">
        <f t="shared" si="9"/>
        <v>0</v>
      </c>
    </row>
    <row r="58" spans="1:22" ht="27" customHeight="1" x14ac:dyDescent="0.2">
      <c r="A58" s="8">
        <v>42</v>
      </c>
      <c r="B58" s="205"/>
      <c r="C58" s="205"/>
      <c r="D58" s="205"/>
      <c r="E58" s="1"/>
      <c r="F58" s="76"/>
      <c r="G58" s="77"/>
      <c r="H58" s="69">
        <f t="shared" si="6"/>
        <v>0</v>
      </c>
      <c r="I58" s="77"/>
      <c r="J58" s="77"/>
      <c r="K58" s="77"/>
      <c r="L58" s="77"/>
      <c r="M58" s="77"/>
      <c r="N58" s="69">
        <f t="shared" si="10"/>
        <v>0</v>
      </c>
      <c r="O58" s="70" t="str">
        <f t="shared" si="11"/>
        <v/>
      </c>
      <c r="P58" s="71"/>
      <c r="Q58" s="78"/>
      <c r="R58" s="79">
        <f t="shared" si="12"/>
        <v>0</v>
      </c>
      <c r="T58" s="60" t="str">
        <f t="shared" si="7"/>
        <v>ok</v>
      </c>
      <c r="U58" s="60">
        <f t="shared" si="8"/>
        <v>0</v>
      </c>
      <c r="V58" s="60">
        <f t="shared" si="9"/>
        <v>0</v>
      </c>
    </row>
    <row r="59" spans="1:22" ht="27" customHeight="1" x14ac:dyDescent="0.2">
      <c r="A59" s="8">
        <v>43</v>
      </c>
      <c r="B59" s="205"/>
      <c r="C59" s="205"/>
      <c r="D59" s="205"/>
      <c r="E59" s="1"/>
      <c r="F59" s="76"/>
      <c r="G59" s="77"/>
      <c r="H59" s="69">
        <f t="shared" si="6"/>
        <v>0</v>
      </c>
      <c r="I59" s="77"/>
      <c r="J59" s="77"/>
      <c r="K59" s="77"/>
      <c r="L59" s="77"/>
      <c r="M59" s="77"/>
      <c r="N59" s="69">
        <f t="shared" si="10"/>
        <v>0</v>
      </c>
      <c r="O59" s="70" t="str">
        <f t="shared" si="11"/>
        <v/>
      </c>
      <c r="P59" s="71"/>
      <c r="Q59" s="78"/>
      <c r="R59" s="79">
        <f t="shared" si="12"/>
        <v>0</v>
      </c>
      <c r="T59" s="60" t="str">
        <f t="shared" si="7"/>
        <v>ok</v>
      </c>
      <c r="U59" s="60">
        <f t="shared" si="8"/>
        <v>0</v>
      </c>
      <c r="V59" s="60">
        <f t="shared" si="9"/>
        <v>0</v>
      </c>
    </row>
    <row r="60" spans="1:22" ht="27" customHeight="1" x14ac:dyDescent="0.2">
      <c r="A60" s="8">
        <v>44</v>
      </c>
      <c r="B60" s="205"/>
      <c r="C60" s="205"/>
      <c r="D60" s="205"/>
      <c r="E60" s="1"/>
      <c r="F60" s="76"/>
      <c r="G60" s="77"/>
      <c r="H60" s="69">
        <f t="shared" si="6"/>
        <v>0</v>
      </c>
      <c r="I60" s="77"/>
      <c r="J60" s="77"/>
      <c r="K60" s="77"/>
      <c r="L60" s="77"/>
      <c r="M60" s="77"/>
      <c r="N60" s="69">
        <f t="shared" si="10"/>
        <v>0</v>
      </c>
      <c r="O60" s="70" t="str">
        <f t="shared" si="11"/>
        <v/>
      </c>
      <c r="P60" s="71"/>
      <c r="Q60" s="78"/>
      <c r="R60" s="79">
        <f t="shared" si="12"/>
        <v>0</v>
      </c>
      <c r="T60" s="60" t="str">
        <f t="shared" si="7"/>
        <v>ok</v>
      </c>
      <c r="U60" s="60">
        <f t="shared" si="8"/>
        <v>0</v>
      </c>
      <c r="V60" s="60">
        <f t="shared" si="9"/>
        <v>0</v>
      </c>
    </row>
    <row r="61" spans="1:22" ht="27" customHeight="1" x14ac:dyDescent="0.2">
      <c r="A61" s="8">
        <v>45</v>
      </c>
      <c r="B61" s="205"/>
      <c r="C61" s="205"/>
      <c r="D61" s="205"/>
      <c r="E61" s="1"/>
      <c r="F61" s="76"/>
      <c r="G61" s="77"/>
      <c r="H61" s="69">
        <f t="shared" si="6"/>
        <v>0</v>
      </c>
      <c r="I61" s="77"/>
      <c r="J61" s="77"/>
      <c r="K61" s="77"/>
      <c r="L61" s="77"/>
      <c r="M61" s="77"/>
      <c r="N61" s="69">
        <f t="shared" si="10"/>
        <v>0</v>
      </c>
      <c r="O61" s="70" t="str">
        <f t="shared" si="11"/>
        <v/>
      </c>
      <c r="P61" s="71"/>
      <c r="Q61" s="78"/>
      <c r="R61" s="79">
        <f t="shared" si="12"/>
        <v>0</v>
      </c>
      <c r="T61" s="60" t="str">
        <f t="shared" si="7"/>
        <v>ok</v>
      </c>
      <c r="U61" s="60">
        <f t="shared" si="8"/>
        <v>0</v>
      </c>
      <c r="V61" s="60">
        <f t="shared" si="9"/>
        <v>0</v>
      </c>
    </row>
    <row r="62" spans="1:22" ht="27" customHeight="1" x14ac:dyDescent="0.2">
      <c r="A62" s="8">
        <v>46</v>
      </c>
      <c r="B62" s="205"/>
      <c r="C62" s="205"/>
      <c r="D62" s="205"/>
      <c r="E62" s="1"/>
      <c r="F62" s="76"/>
      <c r="G62" s="77"/>
      <c r="H62" s="69">
        <f t="shared" si="6"/>
        <v>0</v>
      </c>
      <c r="I62" s="77"/>
      <c r="J62" s="77"/>
      <c r="K62" s="77"/>
      <c r="L62" s="77"/>
      <c r="M62" s="77"/>
      <c r="N62" s="69">
        <f t="shared" si="10"/>
        <v>0</v>
      </c>
      <c r="O62" s="70" t="str">
        <f t="shared" si="11"/>
        <v/>
      </c>
      <c r="P62" s="71"/>
      <c r="Q62" s="78"/>
      <c r="R62" s="79">
        <f t="shared" si="12"/>
        <v>0</v>
      </c>
      <c r="T62" s="60" t="str">
        <f t="shared" si="7"/>
        <v>ok</v>
      </c>
      <c r="U62" s="60">
        <f t="shared" si="8"/>
        <v>0</v>
      </c>
      <c r="V62" s="60">
        <f t="shared" si="9"/>
        <v>0</v>
      </c>
    </row>
    <row r="63" spans="1:22" ht="27" customHeight="1" x14ac:dyDescent="0.2">
      <c r="A63" s="8">
        <v>47</v>
      </c>
      <c r="B63" s="205"/>
      <c r="C63" s="205"/>
      <c r="D63" s="205"/>
      <c r="E63" s="1"/>
      <c r="F63" s="76"/>
      <c r="G63" s="77"/>
      <c r="H63" s="69">
        <f t="shared" si="6"/>
        <v>0</v>
      </c>
      <c r="I63" s="77"/>
      <c r="J63" s="77"/>
      <c r="K63" s="77"/>
      <c r="L63" s="77"/>
      <c r="M63" s="77"/>
      <c r="N63" s="69">
        <f t="shared" si="10"/>
        <v>0</v>
      </c>
      <c r="O63" s="70" t="str">
        <f t="shared" si="11"/>
        <v/>
      </c>
      <c r="P63" s="71"/>
      <c r="Q63" s="78"/>
      <c r="R63" s="79">
        <f t="shared" si="12"/>
        <v>0</v>
      </c>
      <c r="T63" s="60" t="str">
        <f t="shared" si="7"/>
        <v>ok</v>
      </c>
      <c r="U63" s="60">
        <f t="shared" si="8"/>
        <v>0</v>
      </c>
      <c r="V63" s="60">
        <f t="shared" si="9"/>
        <v>0</v>
      </c>
    </row>
    <row r="64" spans="1:22" ht="27" customHeight="1" x14ac:dyDescent="0.2">
      <c r="A64" s="8">
        <v>48</v>
      </c>
      <c r="B64" s="205"/>
      <c r="C64" s="205"/>
      <c r="D64" s="205"/>
      <c r="E64" s="1"/>
      <c r="F64" s="76"/>
      <c r="G64" s="77"/>
      <c r="H64" s="69">
        <f t="shared" si="6"/>
        <v>0</v>
      </c>
      <c r="I64" s="77"/>
      <c r="J64" s="77"/>
      <c r="K64" s="77"/>
      <c r="L64" s="77"/>
      <c r="M64" s="77"/>
      <c r="N64" s="69">
        <f t="shared" si="10"/>
        <v>0</v>
      </c>
      <c r="O64" s="70" t="str">
        <f t="shared" si="11"/>
        <v/>
      </c>
      <c r="P64" s="71"/>
      <c r="Q64" s="78"/>
      <c r="R64" s="79">
        <f t="shared" si="12"/>
        <v>0</v>
      </c>
      <c r="T64" s="60" t="str">
        <f t="shared" si="7"/>
        <v>ok</v>
      </c>
      <c r="U64" s="60">
        <f t="shared" si="8"/>
        <v>0</v>
      </c>
      <c r="V64" s="60">
        <f t="shared" si="9"/>
        <v>0</v>
      </c>
    </row>
    <row r="65" spans="1:22" ht="27" customHeight="1" x14ac:dyDescent="0.2">
      <c r="A65" s="8">
        <v>49</v>
      </c>
      <c r="B65" s="205"/>
      <c r="C65" s="205"/>
      <c r="D65" s="205"/>
      <c r="E65" s="1"/>
      <c r="F65" s="76"/>
      <c r="G65" s="77"/>
      <c r="H65" s="69">
        <f t="shared" si="6"/>
        <v>0</v>
      </c>
      <c r="I65" s="77"/>
      <c r="J65" s="77"/>
      <c r="K65" s="77"/>
      <c r="L65" s="77"/>
      <c r="M65" s="77"/>
      <c r="N65" s="69">
        <f t="shared" si="10"/>
        <v>0</v>
      </c>
      <c r="O65" s="70" t="str">
        <f t="shared" si="11"/>
        <v/>
      </c>
      <c r="P65" s="71"/>
      <c r="Q65" s="78"/>
      <c r="R65" s="79">
        <f t="shared" si="12"/>
        <v>0</v>
      </c>
      <c r="T65" s="60" t="str">
        <f t="shared" si="7"/>
        <v>ok</v>
      </c>
      <c r="U65" s="60">
        <f t="shared" si="8"/>
        <v>0</v>
      </c>
      <c r="V65" s="60">
        <f t="shared" si="9"/>
        <v>0</v>
      </c>
    </row>
    <row r="66" spans="1:22" ht="27" customHeight="1" x14ac:dyDescent="0.2">
      <c r="A66" s="8">
        <v>50</v>
      </c>
      <c r="B66" s="205"/>
      <c r="C66" s="205"/>
      <c r="D66" s="205"/>
      <c r="E66" s="1"/>
      <c r="F66" s="76"/>
      <c r="G66" s="77"/>
      <c r="H66" s="69">
        <f t="shared" si="6"/>
        <v>0</v>
      </c>
      <c r="I66" s="77"/>
      <c r="J66" s="77"/>
      <c r="K66" s="77"/>
      <c r="L66" s="77"/>
      <c r="M66" s="77"/>
      <c r="N66" s="69">
        <f t="shared" si="10"/>
        <v>0</v>
      </c>
      <c r="O66" s="70" t="str">
        <f t="shared" si="11"/>
        <v/>
      </c>
      <c r="P66" s="71"/>
      <c r="Q66" s="78"/>
      <c r="R66" s="79">
        <f t="shared" si="12"/>
        <v>0</v>
      </c>
      <c r="T66" s="60" t="str">
        <f t="shared" si="7"/>
        <v>ok</v>
      </c>
      <c r="U66" s="60">
        <f t="shared" si="8"/>
        <v>0</v>
      </c>
      <c r="V66" s="60">
        <f t="shared" si="9"/>
        <v>0</v>
      </c>
    </row>
    <row r="67" spans="1:22" ht="27" customHeight="1" x14ac:dyDescent="0.2">
      <c r="A67" s="8">
        <v>51</v>
      </c>
      <c r="B67" s="205"/>
      <c r="C67" s="205"/>
      <c r="D67" s="205"/>
      <c r="E67" s="1"/>
      <c r="F67" s="76"/>
      <c r="G67" s="77"/>
      <c r="H67" s="69">
        <f t="shared" si="6"/>
        <v>0</v>
      </c>
      <c r="I67" s="77"/>
      <c r="J67" s="77"/>
      <c r="K67" s="77"/>
      <c r="L67" s="77"/>
      <c r="M67" s="77"/>
      <c r="N67" s="69">
        <f t="shared" si="10"/>
        <v>0</v>
      </c>
      <c r="O67" s="70" t="str">
        <f t="shared" si="11"/>
        <v/>
      </c>
      <c r="P67" s="71"/>
      <c r="Q67" s="78"/>
      <c r="R67" s="79">
        <f t="shared" si="12"/>
        <v>0</v>
      </c>
      <c r="T67" s="60" t="str">
        <f t="shared" si="7"/>
        <v>ok</v>
      </c>
      <c r="U67" s="60">
        <f t="shared" si="8"/>
        <v>0</v>
      </c>
      <c r="V67" s="60">
        <f t="shared" si="9"/>
        <v>0</v>
      </c>
    </row>
    <row r="68" spans="1:22" ht="27" customHeight="1" x14ac:dyDescent="0.2">
      <c r="A68" s="8">
        <v>52</v>
      </c>
      <c r="B68" s="205"/>
      <c r="C68" s="205"/>
      <c r="D68" s="205"/>
      <c r="E68" s="1"/>
      <c r="F68" s="76"/>
      <c r="G68" s="77"/>
      <c r="H68" s="69">
        <f t="shared" si="6"/>
        <v>0</v>
      </c>
      <c r="I68" s="77"/>
      <c r="J68" s="77"/>
      <c r="K68" s="77"/>
      <c r="L68" s="77"/>
      <c r="M68" s="77"/>
      <c r="N68" s="69">
        <f t="shared" si="10"/>
        <v>0</v>
      </c>
      <c r="O68" s="70" t="str">
        <f t="shared" si="11"/>
        <v/>
      </c>
      <c r="P68" s="71"/>
      <c r="Q68" s="78"/>
      <c r="R68" s="79">
        <f t="shared" si="12"/>
        <v>0</v>
      </c>
      <c r="T68" s="60" t="str">
        <f t="shared" si="7"/>
        <v>ok</v>
      </c>
      <c r="U68" s="60">
        <f t="shared" si="8"/>
        <v>0</v>
      </c>
      <c r="V68" s="60">
        <f t="shared" si="9"/>
        <v>0</v>
      </c>
    </row>
    <row r="69" spans="1:22" ht="27" customHeight="1" x14ac:dyDescent="0.2">
      <c r="A69" s="8">
        <v>53</v>
      </c>
      <c r="B69" s="205"/>
      <c r="C69" s="205"/>
      <c r="D69" s="205"/>
      <c r="E69" s="1"/>
      <c r="F69" s="76"/>
      <c r="G69" s="77"/>
      <c r="H69" s="69">
        <f t="shared" si="6"/>
        <v>0</v>
      </c>
      <c r="I69" s="77"/>
      <c r="J69" s="77"/>
      <c r="K69" s="77"/>
      <c r="L69" s="77"/>
      <c r="M69" s="77"/>
      <c r="N69" s="69">
        <f t="shared" si="10"/>
        <v>0</v>
      </c>
      <c r="O69" s="70" t="str">
        <f t="shared" si="11"/>
        <v/>
      </c>
      <c r="P69" s="71"/>
      <c r="Q69" s="78"/>
      <c r="R69" s="79">
        <f t="shared" si="12"/>
        <v>0</v>
      </c>
      <c r="T69" s="60" t="str">
        <f t="shared" si="7"/>
        <v>ok</v>
      </c>
      <c r="U69" s="60">
        <f t="shared" si="8"/>
        <v>0</v>
      </c>
      <c r="V69" s="60">
        <f t="shared" si="9"/>
        <v>0</v>
      </c>
    </row>
    <row r="70" spans="1:22" ht="27" customHeight="1" x14ac:dyDescent="0.2">
      <c r="A70" s="8">
        <v>54</v>
      </c>
      <c r="B70" s="205"/>
      <c r="C70" s="205"/>
      <c r="D70" s="205"/>
      <c r="E70" s="1"/>
      <c r="F70" s="76"/>
      <c r="G70" s="77"/>
      <c r="H70" s="69">
        <f t="shared" si="6"/>
        <v>0</v>
      </c>
      <c r="I70" s="77"/>
      <c r="J70" s="77"/>
      <c r="K70" s="77"/>
      <c r="L70" s="77"/>
      <c r="M70" s="77"/>
      <c r="N70" s="69">
        <f t="shared" si="10"/>
        <v>0</v>
      </c>
      <c r="O70" s="70" t="str">
        <f t="shared" si="11"/>
        <v/>
      </c>
      <c r="P70" s="71"/>
      <c r="Q70" s="78"/>
      <c r="R70" s="79">
        <f t="shared" si="12"/>
        <v>0</v>
      </c>
      <c r="T70" s="60" t="str">
        <f t="shared" si="7"/>
        <v>ok</v>
      </c>
      <c r="U70" s="60">
        <f t="shared" si="8"/>
        <v>0</v>
      </c>
      <c r="V70" s="60">
        <f t="shared" si="9"/>
        <v>0</v>
      </c>
    </row>
    <row r="71" spans="1:22" ht="27" customHeight="1" x14ac:dyDescent="0.2">
      <c r="A71" s="8">
        <v>55</v>
      </c>
      <c r="B71" s="205"/>
      <c r="C71" s="205"/>
      <c r="D71" s="205"/>
      <c r="E71" s="1"/>
      <c r="F71" s="76"/>
      <c r="G71" s="77"/>
      <c r="H71" s="69">
        <f t="shared" si="6"/>
        <v>0</v>
      </c>
      <c r="I71" s="77"/>
      <c r="J71" s="77"/>
      <c r="K71" s="77"/>
      <c r="L71" s="77"/>
      <c r="M71" s="77"/>
      <c r="N71" s="69">
        <f t="shared" si="10"/>
        <v>0</v>
      </c>
      <c r="O71" s="70" t="str">
        <f t="shared" si="11"/>
        <v/>
      </c>
      <c r="P71" s="71"/>
      <c r="Q71" s="78"/>
      <c r="R71" s="79">
        <f t="shared" si="12"/>
        <v>0</v>
      </c>
      <c r="T71" s="60" t="str">
        <f t="shared" si="7"/>
        <v>ok</v>
      </c>
      <c r="U71" s="60">
        <f t="shared" si="8"/>
        <v>0</v>
      </c>
      <c r="V71" s="60">
        <f t="shared" si="9"/>
        <v>0</v>
      </c>
    </row>
    <row r="72" spans="1:22" ht="27" customHeight="1" x14ac:dyDescent="0.2">
      <c r="A72" s="8">
        <v>56</v>
      </c>
      <c r="B72" s="205"/>
      <c r="C72" s="205"/>
      <c r="D72" s="205"/>
      <c r="E72" s="1"/>
      <c r="F72" s="76"/>
      <c r="G72" s="77"/>
      <c r="H72" s="69">
        <f t="shared" si="6"/>
        <v>0</v>
      </c>
      <c r="I72" s="77"/>
      <c r="J72" s="77"/>
      <c r="K72" s="77"/>
      <c r="L72" s="77"/>
      <c r="M72" s="77"/>
      <c r="N72" s="69">
        <f t="shared" si="10"/>
        <v>0</v>
      </c>
      <c r="O72" s="70" t="str">
        <f t="shared" si="11"/>
        <v/>
      </c>
      <c r="P72" s="71"/>
      <c r="Q72" s="78"/>
      <c r="R72" s="79">
        <f t="shared" si="12"/>
        <v>0</v>
      </c>
      <c r="T72" s="60" t="str">
        <f t="shared" si="7"/>
        <v>ok</v>
      </c>
      <c r="U72" s="60">
        <f t="shared" si="8"/>
        <v>0</v>
      </c>
      <c r="V72" s="60">
        <f t="shared" si="9"/>
        <v>0</v>
      </c>
    </row>
    <row r="73" spans="1:22" ht="27" customHeight="1" x14ac:dyDescent="0.2">
      <c r="A73" s="8">
        <v>57</v>
      </c>
      <c r="B73" s="205"/>
      <c r="C73" s="205"/>
      <c r="D73" s="205"/>
      <c r="E73" s="1"/>
      <c r="F73" s="76"/>
      <c r="G73" s="77"/>
      <c r="H73" s="69">
        <f t="shared" si="6"/>
        <v>0</v>
      </c>
      <c r="I73" s="77"/>
      <c r="J73" s="77"/>
      <c r="K73" s="77"/>
      <c r="L73" s="77"/>
      <c r="M73" s="77"/>
      <c r="N73" s="69">
        <f t="shared" si="10"/>
        <v>0</v>
      </c>
      <c r="O73" s="70" t="str">
        <f t="shared" si="11"/>
        <v/>
      </c>
      <c r="P73" s="71"/>
      <c r="Q73" s="78"/>
      <c r="R73" s="79">
        <f t="shared" si="12"/>
        <v>0</v>
      </c>
      <c r="T73" s="60" t="str">
        <f t="shared" si="7"/>
        <v>ok</v>
      </c>
      <c r="U73" s="60">
        <f t="shared" si="8"/>
        <v>0</v>
      </c>
      <c r="V73" s="60">
        <f t="shared" si="9"/>
        <v>0</v>
      </c>
    </row>
    <row r="74" spans="1:22" ht="27" customHeight="1" x14ac:dyDescent="0.2">
      <c r="A74" s="8">
        <v>58</v>
      </c>
      <c r="B74" s="205"/>
      <c r="C74" s="205"/>
      <c r="D74" s="205"/>
      <c r="E74" s="1"/>
      <c r="F74" s="76"/>
      <c r="G74" s="77"/>
      <c r="H74" s="69">
        <f t="shared" si="6"/>
        <v>0</v>
      </c>
      <c r="I74" s="77"/>
      <c r="J74" s="77"/>
      <c r="K74" s="77"/>
      <c r="L74" s="77"/>
      <c r="M74" s="77"/>
      <c r="N74" s="69">
        <f t="shared" si="10"/>
        <v>0</v>
      </c>
      <c r="O74" s="70" t="str">
        <f t="shared" si="11"/>
        <v/>
      </c>
      <c r="P74" s="71"/>
      <c r="Q74" s="78"/>
      <c r="R74" s="79">
        <f t="shared" si="12"/>
        <v>0</v>
      </c>
      <c r="T74" s="60" t="str">
        <f t="shared" si="7"/>
        <v>ok</v>
      </c>
      <c r="U74" s="60">
        <f t="shared" si="8"/>
        <v>0</v>
      </c>
      <c r="V74" s="60">
        <f t="shared" si="9"/>
        <v>0</v>
      </c>
    </row>
    <row r="75" spans="1:22" ht="27" customHeight="1" x14ac:dyDescent="0.2">
      <c r="A75" s="8">
        <v>59</v>
      </c>
      <c r="B75" s="205"/>
      <c r="C75" s="205"/>
      <c r="D75" s="205"/>
      <c r="E75" s="1"/>
      <c r="F75" s="76"/>
      <c r="G75" s="77"/>
      <c r="H75" s="69">
        <f t="shared" si="6"/>
        <v>0</v>
      </c>
      <c r="I75" s="77"/>
      <c r="J75" s="77"/>
      <c r="K75" s="77"/>
      <c r="L75" s="77"/>
      <c r="M75" s="77"/>
      <c r="N75" s="69">
        <f t="shared" si="10"/>
        <v>0</v>
      </c>
      <c r="O75" s="70" t="str">
        <f t="shared" si="11"/>
        <v/>
      </c>
      <c r="P75" s="71"/>
      <c r="Q75" s="78"/>
      <c r="R75" s="79">
        <f t="shared" si="12"/>
        <v>0</v>
      </c>
      <c r="T75" s="60" t="str">
        <f t="shared" si="7"/>
        <v>ok</v>
      </c>
      <c r="U75" s="60">
        <f t="shared" si="8"/>
        <v>0</v>
      </c>
      <c r="V75" s="60">
        <f t="shared" si="9"/>
        <v>0</v>
      </c>
    </row>
    <row r="76" spans="1:22" ht="27" customHeight="1" x14ac:dyDescent="0.2">
      <c r="A76" s="8">
        <v>60</v>
      </c>
      <c r="B76" s="205"/>
      <c r="C76" s="205"/>
      <c r="D76" s="205"/>
      <c r="E76" s="1"/>
      <c r="F76" s="76"/>
      <c r="G76" s="77"/>
      <c r="H76" s="69">
        <f t="shared" si="6"/>
        <v>0</v>
      </c>
      <c r="I76" s="77"/>
      <c r="J76" s="77"/>
      <c r="K76" s="77"/>
      <c r="L76" s="77"/>
      <c r="M76" s="77"/>
      <c r="N76" s="69">
        <f t="shared" si="10"/>
        <v>0</v>
      </c>
      <c r="O76" s="70" t="str">
        <f t="shared" si="11"/>
        <v/>
      </c>
      <c r="P76" s="71"/>
      <c r="Q76" s="78"/>
      <c r="R76" s="79">
        <f t="shared" si="12"/>
        <v>0</v>
      </c>
      <c r="T76" s="60" t="str">
        <f t="shared" si="7"/>
        <v>ok</v>
      </c>
      <c r="U76" s="60">
        <f t="shared" si="8"/>
        <v>0</v>
      </c>
      <c r="V76" s="60">
        <f t="shared" si="9"/>
        <v>0</v>
      </c>
    </row>
    <row r="77" spans="1:22" ht="27" customHeight="1" x14ac:dyDescent="0.2">
      <c r="A77" s="8">
        <v>61</v>
      </c>
      <c r="B77" s="205"/>
      <c r="C77" s="205"/>
      <c r="D77" s="205"/>
      <c r="E77" s="1"/>
      <c r="F77" s="76"/>
      <c r="G77" s="77"/>
      <c r="H77" s="69">
        <f t="shared" si="6"/>
        <v>0</v>
      </c>
      <c r="I77" s="77"/>
      <c r="J77" s="77"/>
      <c r="K77" s="77"/>
      <c r="L77" s="77"/>
      <c r="M77" s="77"/>
      <c r="N77" s="69">
        <f t="shared" si="10"/>
        <v>0</v>
      </c>
      <c r="O77" s="70" t="str">
        <f t="shared" si="11"/>
        <v/>
      </c>
      <c r="P77" s="71"/>
      <c r="Q77" s="78"/>
      <c r="R77" s="79">
        <f t="shared" si="12"/>
        <v>0</v>
      </c>
      <c r="T77" s="60" t="str">
        <f t="shared" si="7"/>
        <v>ok</v>
      </c>
      <c r="U77" s="60">
        <f t="shared" si="8"/>
        <v>0</v>
      </c>
      <c r="V77" s="60">
        <f t="shared" si="9"/>
        <v>0</v>
      </c>
    </row>
    <row r="78" spans="1:22" ht="27" customHeight="1" x14ac:dyDescent="0.2">
      <c r="A78" s="8">
        <v>62</v>
      </c>
      <c r="B78" s="205"/>
      <c r="C78" s="205"/>
      <c r="D78" s="205"/>
      <c r="E78" s="1"/>
      <c r="F78" s="76"/>
      <c r="G78" s="77"/>
      <c r="H78" s="69">
        <f t="shared" si="6"/>
        <v>0</v>
      </c>
      <c r="I78" s="77"/>
      <c r="J78" s="77"/>
      <c r="K78" s="77"/>
      <c r="L78" s="77"/>
      <c r="M78" s="77"/>
      <c r="N78" s="69">
        <f t="shared" si="10"/>
        <v>0</v>
      </c>
      <c r="O78" s="70" t="str">
        <f t="shared" si="11"/>
        <v/>
      </c>
      <c r="P78" s="71"/>
      <c r="Q78" s="78"/>
      <c r="R78" s="79">
        <f t="shared" si="12"/>
        <v>0</v>
      </c>
      <c r="T78" s="60" t="str">
        <f t="shared" si="7"/>
        <v>ok</v>
      </c>
      <c r="U78" s="60">
        <f t="shared" si="8"/>
        <v>0</v>
      </c>
      <c r="V78" s="60">
        <f t="shared" si="9"/>
        <v>0</v>
      </c>
    </row>
    <row r="79" spans="1:22" ht="27" customHeight="1" x14ac:dyDescent="0.2">
      <c r="A79" s="8">
        <v>63</v>
      </c>
      <c r="B79" s="205"/>
      <c r="C79" s="205"/>
      <c r="D79" s="205"/>
      <c r="E79" s="1"/>
      <c r="F79" s="76"/>
      <c r="G79" s="77"/>
      <c r="H79" s="69">
        <f t="shared" si="6"/>
        <v>0</v>
      </c>
      <c r="I79" s="77"/>
      <c r="J79" s="77"/>
      <c r="K79" s="77"/>
      <c r="L79" s="77"/>
      <c r="M79" s="77"/>
      <c r="N79" s="69">
        <f t="shared" si="10"/>
        <v>0</v>
      </c>
      <c r="O79" s="70" t="str">
        <f t="shared" si="11"/>
        <v/>
      </c>
      <c r="P79" s="71"/>
      <c r="Q79" s="78"/>
      <c r="R79" s="79">
        <f t="shared" si="12"/>
        <v>0</v>
      </c>
      <c r="T79" s="60" t="str">
        <f t="shared" si="7"/>
        <v>ok</v>
      </c>
      <c r="U79" s="60">
        <f t="shared" si="8"/>
        <v>0</v>
      </c>
      <c r="V79" s="60">
        <f t="shared" si="9"/>
        <v>0</v>
      </c>
    </row>
    <row r="80" spans="1:22" ht="27" customHeight="1" x14ac:dyDescent="0.2">
      <c r="A80" s="8">
        <v>64</v>
      </c>
      <c r="B80" s="205"/>
      <c r="C80" s="205"/>
      <c r="D80" s="205"/>
      <c r="E80" s="1"/>
      <c r="F80" s="76"/>
      <c r="G80" s="77"/>
      <c r="H80" s="69">
        <f t="shared" si="6"/>
        <v>0</v>
      </c>
      <c r="I80" s="77"/>
      <c r="J80" s="77"/>
      <c r="K80" s="77"/>
      <c r="L80" s="77"/>
      <c r="M80" s="77"/>
      <c r="N80" s="69">
        <f t="shared" si="10"/>
        <v>0</v>
      </c>
      <c r="O80" s="70" t="str">
        <f t="shared" si="11"/>
        <v/>
      </c>
      <c r="P80" s="71"/>
      <c r="Q80" s="78"/>
      <c r="R80" s="79">
        <f t="shared" si="12"/>
        <v>0</v>
      </c>
      <c r="T80" s="60" t="str">
        <f t="shared" si="7"/>
        <v>ok</v>
      </c>
      <c r="U80" s="60">
        <f t="shared" si="8"/>
        <v>0</v>
      </c>
      <c r="V80" s="60">
        <f t="shared" si="9"/>
        <v>0</v>
      </c>
    </row>
    <row r="81" spans="1:22" ht="27" customHeight="1" x14ac:dyDescent="0.2">
      <c r="A81" s="8">
        <v>65</v>
      </c>
      <c r="B81" s="205"/>
      <c r="C81" s="205"/>
      <c r="D81" s="205"/>
      <c r="E81" s="1"/>
      <c r="F81" s="76"/>
      <c r="G81" s="77"/>
      <c r="H81" s="69">
        <f t="shared" ref="H81:H127" si="13">ROUNDDOWN(F81*G81,2)</f>
        <v>0</v>
      </c>
      <c r="I81" s="77"/>
      <c r="J81" s="77"/>
      <c r="K81" s="77"/>
      <c r="L81" s="77"/>
      <c r="M81" s="77"/>
      <c r="N81" s="69">
        <f t="shared" ref="N81:N112" si="14">SUM(I81:M81)</f>
        <v>0</v>
      </c>
      <c r="O81" s="70" t="str">
        <f t="shared" ref="O81:O112" si="15">IF(ROUNDDOWN(F81*G81,2)-ROUNDDOWN(SUM(I81:M81),2)=0,"","zlý súčet")</f>
        <v/>
      </c>
      <c r="P81" s="71"/>
      <c r="Q81" s="78"/>
      <c r="R81" s="79">
        <f t="shared" ref="R81:R112" si="16">N81-Q81</f>
        <v>0</v>
      </c>
      <c r="T81" s="60" t="str">
        <f t="shared" si="7"/>
        <v>ok</v>
      </c>
      <c r="U81" s="60">
        <f t="shared" si="8"/>
        <v>0</v>
      </c>
      <c r="V81" s="60">
        <f t="shared" si="9"/>
        <v>0</v>
      </c>
    </row>
    <row r="82" spans="1:22" ht="27" customHeight="1" x14ac:dyDescent="0.2">
      <c r="A82" s="8">
        <v>66</v>
      </c>
      <c r="B82" s="205"/>
      <c r="C82" s="205"/>
      <c r="D82" s="205"/>
      <c r="E82" s="1"/>
      <c r="F82" s="76"/>
      <c r="G82" s="77"/>
      <c r="H82" s="69">
        <f t="shared" si="13"/>
        <v>0</v>
      </c>
      <c r="I82" s="77"/>
      <c r="J82" s="77"/>
      <c r="K82" s="77"/>
      <c r="L82" s="77"/>
      <c r="M82" s="77"/>
      <c r="N82" s="69">
        <f t="shared" si="14"/>
        <v>0</v>
      </c>
      <c r="O82" s="70" t="str">
        <f t="shared" si="15"/>
        <v/>
      </c>
      <c r="P82" s="71"/>
      <c r="Q82" s="78"/>
      <c r="R82" s="79">
        <f t="shared" si="16"/>
        <v>0</v>
      </c>
      <c r="T82" s="60" t="str">
        <f t="shared" ref="T82:T127" si="17">IF(AND(H82&gt;0,OR(E82="",B82="")),"chyba","ok")</f>
        <v>ok</v>
      </c>
      <c r="U82" s="60">
        <f t="shared" ref="U82:U127" si="18">IF(T82="chyba",1,0)</f>
        <v>0</v>
      </c>
      <c r="V82" s="60">
        <f t="shared" ref="V82:V127" si="19">IF(O82="zlý súčet",1,0)</f>
        <v>0</v>
      </c>
    </row>
    <row r="83" spans="1:22" ht="27" customHeight="1" x14ac:dyDescent="0.2">
      <c r="A83" s="8">
        <v>67</v>
      </c>
      <c r="B83" s="205"/>
      <c r="C83" s="205"/>
      <c r="D83" s="205"/>
      <c r="E83" s="1"/>
      <c r="F83" s="76"/>
      <c r="G83" s="77"/>
      <c r="H83" s="69">
        <f t="shared" si="13"/>
        <v>0</v>
      </c>
      <c r="I83" s="77"/>
      <c r="J83" s="77"/>
      <c r="K83" s="77"/>
      <c r="L83" s="77"/>
      <c r="M83" s="77"/>
      <c r="N83" s="69">
        <f t="shared" si="14"/>
        <v>0</v>
      </c>
      <c r="O83" s="70" t="str">
        <f t="shared" si="15"/>
        <v/>
      </c>
      <c r="P83" s="71"/>
      <c r="Q83" s="78"/>
      <c r="R83" s="79">
        <f t="shared" si="16"/>
        <v>0</v>
      </c>
      <c r="T83" s="60" t="str">
        <f t="shared" si="17"/>
        <v>ok</v>
      </c>
      <c r="U83" s="60">
        <f t="shared" si="18"/>
        <v>0</v>
      </c>
      <c r="V83" s="60">
        <f t="shared" si="19"/>
        <v>0</v>
      </c>
    </row>
    <row r="84" spans="1:22" ht="27" customHeight="1" x14ac:dyDescent="0.2">
      <c r="A84" s="8">
        <v>68</v>
      </c>
      <c r="B84" s="205"/>
      <c r="C84" s="205"/>
      <c r="D84" s="205"/>
      <c r="E84" s="1"/>
      <c r="F84" s="76"/>
      <c r="G84" s="77"/>
      <c r="H84" s="69">
        <f t="shared" si="13"/>
        <v>0</v>
      </c>
      <c r="I84" s="77"/>
      <c r="J84" s="77"/>
      <c r="K84" s="77"/>
      <c r="L84" s="77"/>
      <c r="M84" s="77"/>
      <c r="N84" s="69">
        <f t="shared" si="14"/>
        <v>0</v>
      </c>
      <c r="O84" s="70" t="str">
        <f t="shared" si="15"/>
        <v/>
      </c>
      <c r="P84" s="71"/>
      <c r="Q84" s="78"/>
      <c r="R84" s="79">
        <f t="shared" si="16"/>
        <v>0</v>
      </c>
      <c r="T84" s="60" t="str">
        <f t="shared" si="17"/>
        <v>ok</v>
      </c>
      <c r="U84" s="60">
        <f t="shared" si="18"/>
        <v>0</v>
      </c>
      <c r="V84" s="60">
        <f t="shared" si="19"/>
        <v>0</v>
      </c>
    </row>
    <row r="85" spans="1:22" ht="27" customHeight="1" x14ac:dyDescent="0.2">
      <c r="A85" s="8">
        <v>69</v>
      </c>
      <c r="B85" s="205"/>
      <c r="C85" s="205"/>
      <c r="D85" s="205"/>
      <c r="E85" s="1"/>
      <c r="F85" s="76"/>
      <c r="G85" s="77"/>
      <c r="H85" s="69">
        <f t="shared" si="13"/>
        <v>0</v>
      </c>
      <c r="I85" s="77"/>
      <c r="J85" s="77"/>
      <c r="K85" s="77"/>
      <c r="L85" s="77"/>
      <c r="M85" s="77"/>
      <c r="N85" s="69">
        <f t="shared" si="14"/>
        <v>0</v>
      </c>
      <c r="O85" s="70" t="str">
        <f t="shared" si="15"/>
        <v/>
      </c>
      <c r="P85" s="71"/>
      <c r="Q85" s="78"/>
      <c r="R85" s="79">
        <f t="shared" si="16"/>
        <v>0</v>
      </c>
      <c r="T85" s="60" t="str">
        <f t="shared" si="17"/>
        <v>ok</v>
      </c>
      <c r="U85" s="60">
        <f t="shared" si="18"/>
        <v>0</v>
      </c>
      <c r="V85" s="60">
        <f t="shared" si="19"/>
        <v>0</v>
      </c>
    </row>
    <row r="86" spans="1:22" ht="27" customHeight="1" x14ac:dyDescent="0.2">
      <c r="A86" s="8">
        <v>70</v>
      </c>
      <c r="B86" s="205"/>
      <c r="C86" s="205"/>
      <c r="D86" s="205"/>
      <c r="E86" s="1"/>
      <c r="F86" s="76"/>
      <c r="G86" s="77"/>
      <c r="H86" s="69">
        <f t="shared" si="13"/>
        <v>0</v>
      </c>
      <c r="I86" s="77"/>
      <c r="J86" s="77"/>
      <c r="K86" s="77"/>
      <c r="L86" s="77"/>
      <c r="M86" s="77"/>
      <c r="N86" s="69">
        <f t="shared" si="14"/>
        <v>0</v>
      </c>
      <c r="O86" s="70" t="str">
        <f t="shared" si="15"/>
        <v/>
      </c>
      <c r="P86" s="71"/>
      <c r="Q86" s="78"/>
      <c r="R86" s="79">
        <f t="shared" si="16"/>
        <v>0</v>
      </c>
      <c r="T86" s="60" t="str">
        <f t="shared" si="17"/>
        <v>ok</v>
      </c>
      <c r="U86" s="60">
        <f t="shared" si="18"/>
        <v>0</v>
      </c>
      <c r="V86" s="60">
        <f t="shared" si="19"/>
        <v>0</v>
      </c>
    </row>
    <row r="87" spans="1:22" ht="27" customHeight="1" x14ac:dyDescent="0.2">
      <c r="A87" s="8">
        <v>71</v>
      </c>
      <c r="B87" s="205"/>
      <c r="C87" s="205"/>
      <c r="D87" s="205"/>
      <c r="E87" s="1"/>
      <c r="F87" s="76"/>
      <c r="G87" s="77"/>
      <c r="H87" s="69">
        <f t="shared" si="13"/>
        <v>0</v>
      </c>
      <c r="I87" s="77"/>
      <c r="J87" s="77"/>
      <c r="K87" s="77"/>
      <c r="L87" s="77"/>
      <c r="M87" s="77"/>
      <c r="N87" s="69">
        <f t="shared" si="14"/>
        <v>0</v>
      </c>
      <c r="O87" s="70" t="str">
        <f t="shared" si="15"/>
        <v/>
      </c>
      <c r="P87" s="71"/>
      <c r="Q87" s="78"/>
      <c r="R87" s="79">
        <f t="shared" si="16"/>
        <v>0</v>
      </c>
      <c r="T87" s="60" t="str">
        <f t="shared" si="17"/>
        <v>ok</v>
      </c>
      <c r="U87" s="60">
        <f t="shared" si="18"/>
        <v>0</v>
      </c>
      <c r="V87" s="60">
        <f t="shared" si="19"/>
        <v>0</v>
      </c>
    </row>
    <row r="88" spans="1:22" ht="27" customHeight="1" x14ac:dyDescent="0.2">
      <c r="A88" s="8">
        <v>72</v>
      </c>
      <c r="B88" s="205"/>
      <c r="C88" s="205"/>
      <c r="D88" s="205"/>
      <c r="E88" s="1"/>
      <c r="F88" s="76"/>
      <c r="G88" s="77"/>
      <c r="H88" s="69">
        <f t="shared" si="13"/>
        <v>0</v>
      </c>
      <c r="I88" s="77"/>
      <c r="J88" s="77"/>
      <c r="K88" s="77"/>
      <c r="L88" s="77"/>
      <c r="M88" s="77"/>
      <c r="N88" s="69">
        <f t="shared" si="14"/>
        <v>0</v>
      </c>
      <c r="O88" s="70" t="str">
        <f t="shared" si="15"/>
        <v/>
      </c>
      <c r="P88" s="71"/>
      <c r="Q88" s="78"/>
      <c r="R88" s="79">
        <f t="shared" si="16"/>
        <v>0</v>
      </c>
      <c r="T88" s="60" t="str">
        <f t="shared" si="17"/>
        <v>ok</v>
      </c>
      <c r="U88" s="60">
        <f t="shared" si="18"/>
        <v>0</v>
      </c>
      <c r="V88" s="60">
        <f t="shared" si="19"/>
        <v>0</v>
      </c>
    </row>
    <row r="89" spans="1:22" ht="27" customHeight="1" x14ac:dyDescent="0.2">
      <c r="A89" s="8">
        <v>73</v>
      </c>
      <c r="B89" s="205"/>
      <c r="C89" s="205"/>
      <c r="D89" s="205"/>
      <c r="E89" s="1"/>
      <c r="F89" s="76"/>
      <c r="G89" s="77"/>
      <c r="H89" s="69">
        <f t="shared" si="13"/>
        <v>0</v>
      </c>
      <c r="I89" s="77"/>
      <c r="J89" s="77"/>
      <c r="K89" s="77"/>
      <c r="L89" s="77"/>
      <c r="M89" s="77"/>
      <c r="N89" s="69">
        <f t="shared" si="14"/>
        <v>0</v>
      </c>
      <c r="O89" s="70" t="str">
        <f t="shared" si="15"/>
        <v/>
      </c>
      <c r="P89" s="71"/>
      <c r="Q89" s="78"/>
      <c r="R89" s="79">
        <f t="shared" si="16"/>
        <v>0</v>
      </c>
      <c r="T89" s="60" t="str">
        <f t="shared" si="17"/>
        <v>ok</v>
      </c>
      <c r="U89" s="60">
        <f t="shared" si="18"/>
        <v>0</v>
      </c>
      <c r="V89" s="60">
        <f t="shared" si="19"/>
        <v>0</v>
      </c>
    </row>
    <row r="90" spans="1:22" ht="27" customHeight="1" x14ac:dyDescent="0.2">
      <c r="A90" s="8">
        <v>74</v>
      </c>
      <c r="B90" s="205"/>
      <c r="C90" s="205"/>
      <c r="D90" s="205"/>
      <c r="E90" s="1"/>
      <c r="F90" s="76"/>
      <c r="G90" s="77"/>
      <c r="H90" s="69">
        <f t="shared" si="13"/>
        <v>0</v>
      </c>
      <c r="I90" s="77"/>
      <c r="J90" s="77"/>
      <c r="K90" s="77"/>
      <c r="L90" s="77"/>
      <c r="M90" s="77"/>
      <c r="N90" s="69">
        <f t="shared" si="14"/>
        <v>0</v>
      </c>
      <c r="O90" s="70" t="str">
        <f t="shared" si="15"/>
        <v/>
      </c>
      <c r="P90" s="71"/>
      <c r="Q90" s="78"/>
      <c r="R90" s="79">
        <f t="shared" si="16"/>
        <v>0</v>
      </c>
      <c r="T90" s="60" t="str">
        <f t="shared" si="17"/>
        <v>ok</v>
      </c>
      <c r="U90" s="60">
        <f t="shared" si="18"/>
        <v>0</v>
      </c>
      <c r="V90" s="60">
        <f t="shared" si="19"/>
        <v>0</v>
      </c>
    </row>
    <row r="91" spans="1:22" ht="27" customHeight="1" x14ac:dyDescent="0.2">
      <c r="A91" s="8">
        <v>75</v>
      </c>
      <c r="B91" s="205"/>
      <c r="C91" s="205"/>
      <c r="D91" s="205"/>
      <c r="E91" s="1"/>
      <c r="F91" s="76"/>
      <c r="G91" s="77"/>
      <c r="H91" s="69">
        <f t="shared" si="13"/>
        <v>0</v>
      </c>
      <c r="I91" s="77"/>
      <c r="J91" s="77"/>
      <c r="K91" s="77"/>
      <c r="L91" s="77"/>
      <c r="M91" s="77"/>
      <c r="N91" s="69">
        <f t="shared" si="14"/>
        <v>0</v>
      </c>
      <c r="O91" s="70" t="str">
        <f t="shared" si="15"/>
        <v/>
      </c>
      <c r="P91" s="71"/>
      <c r="Q91" s="78"/>
      <c r="R91" s="79">
        <f t="shared" si="16"/>
        <v>0</v>
      </c>
      <c r="T91" s="60" t="str">
        <f t="shared" si="17"/>
        <v>ok</v>
      </c>
      <c r="U91" s="60">
        <f t="shared" si="18"/>
        <v>0</v>
      </c>
      <c r="V91" s="60">
        <f t="shared" si="19"/>
        <v>0</v>
      </c>
    </row>
    <row r="92" spans="1:22" ht="27" customHeight="1" x14ac:dyDescent="0.2">
      <c r="A92" s="8">
        <v>76</v>
      </c>
      <c r="B92" s="205"/>
      <c r="C92" s="205"/>
      <c r="D92" s="205"/>
      <c r="E92" s="1"/>
      <c r="F92" s="76"/>
      <c r="G92" s="77"/>
      <c r="H92" s="69">
        <f t="shared" si="13"/>
        <v>0</v>
      </c>
      <c r="I92" s="77"/>
      <c r="J92" s="77"/>
      <c r="K92" s="77"/>
      <c r="L92" s="77"/>
      <c r="M92" s="77"/>
      <c r="N92" s="69">
        <f t="shared" si="14"/>
        <v>0</v>
      </c>
      <c r="O92" s="70" t="str">
        <f t="shared" si="15"/>
        <v/>
      </c>
      <c r="P92" s="71"/>
      <c r="Q92" s="78"/>
      <c r="R92" s="79">
        <f t="shared" si="16"/>
        <v>0</v>
      </c>
      <c r="T92" s="60" t="str">
        <f t="shared" si="17"/>
        <v>ok</v>
      </c>
      <c r="U92" s="60">
        <f t="shared" si="18"/>
        <v>0</v>
      </c>
      <c r="V92" s="60">
        <f t="shared" si="19"/>
        <v>0</v>
      </c>
    </row>
    <row r="93" spans="1:22" ht="27" customHeight="1" x14ac:dyDescent="0.2">
      <c r="A93" s="8">
        <v>77</v>
      </c>
      <c r="B93" s="205"/>
      <c r="C93" s="205"/>
      <c r="D93" s="205"/>
      <c r="E93" s="1"/>
      <c r="F93" s="76"/>
      <c r="G93" s="77"/>
      <c r="H93" s="69">
        <f t="shared" si="13"/>
        <v>0</v>
      </c>
      <c r="I93" s="77"/>
      <c r="J93" s="77"/>
      <c r="K93" s="77"/>
      <c r="L93" s="77"/>
      <c r="M93" s="77"/>
      <c r="N93" s="69">
        <f t="shared" si="14"/>
        <v>0</v>
      </c>
      <c r="O93" s="70" t="str">
        <f t="shared" si="15"/>
        <v/>
      </c>
      <c r="P93" s="71"/>
      <c r="Q93" s="78"/>
      <c r="R93" s="79">
        <f t="shared" si="16"/>
        <v>0</v>
      </c>
      <c r="T93" s="60" t="str">
        <f t="shared" si="17"/>
        <v>ok</v>
      </c>
      <c r="U93" s="60">
        <f t="shared" si="18"/>
        <v>0</v>
      </c>
      <c r="V93" s="60">
        <f t="shared" si="19"/>
        <v>0</v>
      </c>
    </row>
    <row r="94" spans="1:22" ht="27" customHeight="1" x14ac:dyDescent="0.2">
      <c r="A94" s="8">
        <v>78</v>
      </c>
      <c r="B94" s="205"/>
      <c r="C94" s="205"/>
      <c r="D94" s="205"/>
      <c r="E94" s="1"/>
      <c r="F94" s="76"/>
      <c r="G94" s="77"/>
      <c r="H94" s="69">
        <f t="shared" si="13"/>
        <v>0</v>
      </c>
      <c r="I94" s="77"/>
      <c r="J94" s="77"/>
      <c r="K94" s="77"/>
      <c r="L94" s="77"/>
      <c r="M94" s="77"/>
      <c r="N94" s="69">
        <f t="shared" si="14"/>
        <v>0</v>
      </c>
      <c r="O94" s="70" t="str">
        <f t="shared" si="15"/>
        <v/>
      </c>
      <c r="P94" s="71"/>
      <c r="Q94" s="78"/>
      <c r="R94" s="79">
        <f t="shared" si="16"/>
        <v>0</v>
      </c>
      <c r="T94" s="60" t="str">
        <f t="shared" si="17"/>
        <v>ok</v>
      </c>
      <c r="U94" s="60">
        <f t="shared" si="18"/>
        <v>0</v>
      </c>
      <c r="V94" s="60">
        <f t="shared" si="19"/>
        <v>0</v>
      </c>
    </row>
    <row r="95" spans="1:22" ht="27" customHeight="1" x14ac:dyDescent="0.2">
      <c r="A95" s="8">
        <v>79</v>
      </c>
      <c r="B95" s="205"/>
      <c r="C95" s="205"/>
      <c r="D95" s="205"/>
      <c r="E95" s="1"/>
      <c r="F95" s="76"/>
      <c r="G95" s="77"/>
      <c r="H95" s="69">
        <f t="shared" si="13"/>
        <v>0</v>
      </c>
      <c r="I95" s="77"/>
      <c r="J95" s="77"/>
      <c r="K95" s="77"/>
      <c r="L95" s="77"/>
      <c r="M95" s="77"/>
      <c r="N95" s="69">
        <f t="shared" si="14"/>
        <v>0</v>
      </c>
      <c r="O95" s="70" t="str">
        <f t="shared" si="15"/>
        <v/>
      </c>
      <c r="P95" s="71"/>
      <c r="Q95" s="78"/>
      <c r="R95" s="79">
        <f t="shared" si="16"/>
        <v>0</v>
      </c>
      <c r="T95" s="60" t="str">
        <f t="shared" si="17"/>
        <v>ok</v>
      </c>
      <c r="U95" s="60">
        <f t="shared" si="18"/>
        <v>0</v>
      </c>
      <c r="V95" s="60">
        <f t="shared" si="19"/>
        <v>0</v>
      </c>
    </row>
    <row r="96" spans="1:22" ht="27" customHeight="1" x14ac:dyDescent="0.2">
      <c r="A96" s="8">
        <v>80</v>
      </c>
      <c r="B96" s="205"/>
      <c r="C96" s="205"/>
      <c r="D96" s="205"/>
      <c r="E96" s="1"/>
      <c r="F96" s="76"/>
      <c r="G96" s="77"/>
      <c r="H96" s="69">
        <f t="shared" si="13"/>
        <v>0</v>
      </c>
      <c r="I96" s="77"/>
      <c r="J96" s="77"/>
      <c r="K96" s="77"/>
      <c r="L96" s="77"/>
      <c r="M96" s="77"/>
      <c r="N96" s="69">
        <f t="shared" si="14"/>
        <v>0</v>
      </c>
      <c r="O96" s="70" t="str">
        <f t="shared" si="15"/>
        <v/>
      </c>
      <c r="P96" s="71"/>
      <c r="Q96" s="78"/>
      <c r="R96" s="79">
        <f t="shared" si="16"/>
        <v>0</v>
      </c>
      <c r="T96" s="60" t="str">
        <f t="shared" si="17"/>
        <v>ok</v>
      </c>
      <c r="U96" s="60">
        <f t="shared" si="18"/>
        <v>0</v>
      </c>
      <c r="V96" s="60">
        <f t="shared" si="19"/>
        <v>0</v>
      </c>
    </row>
    <row r="97" spans="1:22" ht="27" customHeight="1" x14ac:dyDescent="0.2">
      <c r="A97" s="8">
        <v>81</v>
      </c>
      <c r="B97" s="205"/>
      <c r="C97" s="205"/>
      <c r="D97" s="205"/>
      <c r="E97" s="1"/>
      <c r="F97" s="76"/>
      <c r="G97" s="77"/>
      <c r="H97" s="69">
        <f t="shared" si="13"/>
        <v>0</v>
      </c>
      <c r="I97" s="77"/>
      <c r="J97" s="77"/>
      <c r="K97" s="77"/>
      <c r="L97" s="77"/>
      <c r="M97" s="77"/>
      <c r="N97" s="69">
        <f t="shared" si="14"/>
        <v>0</v>
      </c>
      <c r="O97" s="70" t="str">
        <f t="shared" si="15"/>
        <v/>
      </c>
      <c r="P97" s="71"/>
      <c r="Q97" s="78"/>
      <c r="R97" s="79">
        <f t="shared" si="16"/>
        <v>0</v>
      </c>
      <c r="T97" s="60" t="str">
        <f t="shared" si="17"/>
        <v>ok</v>
      </c>
      <c r="U97" s="60">
        <f t="shared" si="18"/>
        <v>0</v>
      </c>
      <c r="V97" s="60">
        <f t="shared" si="19"/>
        <v>0</v>
      </c>
    </row>
    <row r="98" spans="1:22" ht="27" customHeight="1" x14ac:dyDescent="0.2">
      <c r="A98" s="8">
        <v>82</v>
      </c>
      <c r="B98" s="205"/>
      <c r="C98" s="205"/>
      <c r="D98" s="205"/>
      <c r="E98" s="1"/>
      <c r="F98" s="76"/>
      <c r="G98" s="77"/>
      <c r="H98" s="69">
        <f t="shared" si="13"/>
        <v>0</v>
      </c>
      <c r="I98" s="77"/>
      <c r="J98" s="77"/>
      <c r="K98" s="77"/>
      <c r="L98" s="77"/>
      <c r="M98" s="77"/>
      <c r="N98" s="69">
        <f t="shared" si="14"/>
        <v>0</v>
      </c>
      <c r="O98" s="70" t="str">
        <f t="shared" si="15"/>
        <v/>
      </c>
      <c r="P98" s="71"/>
      <c r="Q98" s="78"/>
      <c r="R98" s="79">
        <f t="shared" si="16"/>
        <v>0</v>
      </c>
      <c r="T98" s="60" t="str">
        <f t="shared" si="17"/>
        <v>ok</v>
      </c>
      <c r="U98" s="60">
        <f t="shared" si="18"/>
        <v>0</v>
      </c>
      <c r="V98" s="60">
        <f t="shared" si="19"/>
        <v>0</v>
      </c>
    </row>
    <row r="99" spans="1:22" ht="27" customHeight="1" x14ac:dyDescent="0.2">
      <c r="A99" s="8">
        <v>83</v>
      </c>
      <c r="B99" s="205"/>
      <c r="C99" s="205"/>
      <c r="D99" s="205"/>
      <c r="E99" s="1"/>
      <c r="F99" s="76"/>
      <c r="G99" s="77"/>
      <c r="H99" s="69">
        <f t="shared" si="13"/>
        <v>0</v>
      </c>
      <c r="I99" s="77"/>
      <c r="J99" s="77"/>
      <c r="K99" s="77"/>
      <c r="L99" s="77"/>
      <c r="M99" s="77"/>
      <c r="N99" s="69">
        <f t="shared" si="14"/>
        <v>0</v>
      </c>
      <c r="O99" s="70" t="str">
        <f t="shared" si="15"/>
        <v/>
      </c>
      <c r="P99" s="71"/>
      <c r="Q99" s="78"/>
      <c r="R99" s="79">
        <f t="shared" si="16"/>
        <v>0</v>
      </c>
      <c r="T99" s="60" t="str">
        <f t="shared" si="17"/>
        <v>ok</v>
      </c>
      <c r="U99" s="60">
        <f t="shared" si="18"/>
        <v>0</v>
      </c>
      <c r="V99" s="60">
        <f t="shared" si="19"/>
        <v>0</v>
      </c>
    </row>
    <row r="100" spans="1:22" ht="27" customHeight="1" x14ac:dyDescent="0.2">
      <c r="A100" s="8">
        <v>84</v>
      </c>
      <c r="B100" s="205"/>
      <c r="C100" s="205"/>
      <c r="D100" s="205"/>
      <c r="E100" s="1"/>
      <c r="F100" s="76"/>
      <c r="G100" s="77"/>
      <c r="H100" s="69">
        <f t="shared" si="13"/>
        <v>0</v>
      </c>
      <c r="I100" s="77"/>
      <c r="J100" s="77"/>
      <c r="K100" s="77"/>
      <c r="L100" s="77"/>
      <c r="M100" s="77"/>
      <c r="N100" s="69">
        <f t="shared" si="14"/>
        <v>0</v>
      </c>
      <c r="O100" s="70" t="str">
        <f t="shared" si="15"/>
        <v/>
      </c>
      <c r="P100" s="71"/>
      <c r="Q100" s="78"/>
      <c r="R100" s="79">
        <f t="shared" si="16"/>
        <v>0</v>
      </c>
      <c r="T100" s="60" t="str">
        <f t="shared" si="17"/>
        <v>ok</v>
      </c>
      <c r="U100" s="60">
        <f t="shared" si="18"/>
        <v>0</v>
      </c>
      <c r="V100" s="60">
        <f t="shared" si="19"/>
        <v>0</v>
      </c>
    </row>
    <row r="101" spans="1:22" ht="27" customHeight="1" x14ac:dyDescent="0.2">
      <c r="A101" s="8">
        <v>85</v>
      </c>
      <c r="B101" s="205"/>
      <c r="C101" s="205"/>
      <c r="D101" s="205"/>
      <c r="E101" s="1"/>
      <c r="F101" s="76"/>
      <c r="G101" s="77"/>
      <c r="H101" s="69">
        <f t="shared" si="13"/>
        <v>0</v>
      </c>
      <c r="I101" s="77"/>
      <c r="J101" s="77"/>
      <c r="K101" s="77"/>
      <c r="L101" s="77"/>
      <c r="M101" s="77"/>
      <c r="N101" s="69">
        <f t="shared" si="14"/>
        <v>0</v>
      </c>
      <c r="O101" s="70" t="str">
        <f t="shared" si="15"/>
        <v/>
      </c>
      <c r="P101" s="71"/>
      <c r="Q101" s="78"/>
      <c r="R101" s="79">
        <f t="shared" si="16"/>
        <v>0</v>
      </c>
      <c r="T101" s="60" t="str">
        <f t="shared" si="17"/>
        <v>ok</v>
      </c>
      <c r="U101" s="60">
        <f t="shared" si="18"/>
        <v>0</v>
      </c>
      <c r="V101" s="60">
        <f t="shared" si="19"/>
        <v>0</v>
      </c>
    </row>
    <row r="102" spans="1:22" ht="27" customHeight="1" x14ac:dyDescent="0.2">
      <c r="A102" s="8">
        <v>86</v>
      </c>
      <c r="B102" s="205"/>
      <c r="C102" s="205"/>
      <c r="D102" s="205"/>
      <c r="E102" s="1"/>
      <c r="F102" s="76"/>
      <c r="G102" s="77"/>
      <c r="H102" s="69">
        <f t="shared" si="13"/>
        <v>0</v>
      </c>
      <c r="I102" s="77"/>
      <c r="J102" s="77"/>
      <c r="K102" s="77"/>
      <c r="L102" s="77"/>
      <c r="M102" s="77"/>
      <c r="N102" s="69">
        <f t="shared" si="14"/>
        <v>0</v>
      </c>
      <c r="O102" s="70" t="str">
        <f t="shared" si="15"/>
        <v/>
      </c>
      <c r="P102" s="71"/>
      <c r="Q102" s="78"/>
      <c r="R102" s="79">
        <f t="shared" si="16"/>
        <v>0</v>
      </c>
      <c r="T102" s="60" t="str">
        <f t="shared" si="17"/>
        <v>ok</v>
      </c>
      <c r="U102" s="60">
        <f t="shared" si="18"/>
        <v>0</v>
      </c>
      <c r="V102" s="60">
        <f t="shared" si="19"/>
        <v>0</v>
      </c>
    </row>
    <row r="103" spans="1:22" ht="27" customHeight="1" x14ac:dyDescent="0.2">
      <c r="A103" s="8">
        <v>87</v>
      </c>
      <c r="B103" s="205"/>
      <c r="C103" s="205"/>
      <c r="D103" s="205"/>
      <c r="E103" s="1"/>
      <c r="F103" s="76"/>
      <c r="G103" s="77"/>
      <c r="H103" s="69">
        <f t="shared" si="13"/>
        <v>0</v>
      </c>
      <c r="I103" s="77"/>
      <c r="J103" s="77"/>
      <c r="K103" s="77"/>
      <c r="L103" s="77"/>
      <c r="M103" s="77"/>
      <c r="N103" s="69">
        <f t="shared" si="14"/>
        <v>0</v>
      </c>
      <c r="O103" s="70" t="str">
        <f t="shared" si="15"/>
        <v/>
      </c>
      <c r="P103" s="71"/>
      <c r="Q103" s="78"/>
      <c r="R103" s="79">
        <f t="shared" si="16"/>
        <v>0</v>
      </c>
      <c r="T103" s="60" t="str">
        <f t="shared" si="17"/>
        <v>ok</v>
      </c>
      <c r="U103" s="60">
        <f t="shared" si="18"/>
        <v>0</v>
      </c>
      <c r="V103" s="60">
        <f t="shared" si="19"/>
        <v>0</v>
      </c>
    </row>
    <row r="104" spans="1:22" ht="27" customHeight="1" x14ac:dyDescent="0.2">
      <c r="A104" s="8">
        <v>88</v>
      </c>
      <c r="B104" s="205"/>
      <c r="C104" s="205"/>
      <c r="D104" s="205"/>
      <c r="E104" s="1"/>
      <c r="F104" s="76"/>
      <c r="G104" s="77"/>
      <c r="H104" s="69">
        <f t="shared" si="13"/>
        <v>0</v>
      </c>
      <c r="I104" s="77"/>
      <c r="J104" s="77"/>
      <c r="K104" s="77"/>
      <c r="L104" s="77"/>
      <c r="M104" s="77"/>
      <c r="N104" s="69">
        <f t="shared" si="14"/>
        <v>0</v>
      </c>
      <c r="O104" s="70" t="str">
        <f t="shared" si="15"/>
        <v/>
      </c>
      <c r="P104" s="71"/>
      <c r="Q104" s="78"/>
      <c r="R104" s="79">
        <f t="shared" si="16"/>
        <v>0</v>
      </c>
      <c r="T104" s="60" t="str">
        <f t="shared" si="17"/>
        <v>ok</v>
      </c>
      <c r="U104" s="60">
        <f t="shared" si="18"/>
        <v>0</v>
      </c>
      <c r="V104" s="60">
        <f t="shared" si="19"/>
        <v>0</v>
      </c>
    </row>
    <row r="105" spans="1:22" ht="27" customHeight="1" x14ac:dyDescent="0.2">
      <c r="A105" s="8">
        <v>89</v>
      </c>
      <c r="B105" s="205"/>
      <c r="C105" s="205"/>
      <c r="D105" s="205"/>
      <c r="E105" s="1"/>
      <c r="F105" s="76"/>
      <c r="G105" s="77"/>
      <c r="H105" s="69">
        <f t="shared" si="13"/>
        <v>0</v>
      </c>
      <c r="I105" s="77"/>
      <c r="J105" s="77"/>
      <c r="K105" s="77"/>
      <c r="L105" s="77"/>
      <c r="M105" s="77"/>
      <c r="N105" s="69">
        <f t="shared" si="14"/>
        <v>0</v>
      </c>
      <c r="O105" s="70" t="str">
        <f t="shared" si="15"/>
        <v/>
      </c>
      <c r="P105" s="71"/>
      <c r="Q105" s="78"/>
      <c r="R105" s="79">
        <f t="shared" si="16"/>
        <v>0</v>
      </c>
      <c r="T105" s="60" t="str">
        <f t="shared" si="17"/>
        <v>ok</v>
      </c>
      <c r="U105" s="60">
        <f t="shared" si="18"/>
        <v>0</v>
      </c>
      <c r="V105" s="60">
        <f t="shared" si="19"/>
        <v>0</v>
      </c>
    </row>
    <row r="106" spans="1:22" ht="27" customHeight="1" x14ac:dyDescent="0.2">
      <c r="A106" s="8">
        <v>90</v>
      </c>
      <c r="B106" s="205"/>
      <c r="C106" s="205"/>
      <c r="D106" s="205"/>
      <c r="E106" s="1"/>
      <c r="F106" s="76"/>
      <c r="G106" s="77"/>
      <c r="H106" s="69">
        <f t="shared" si="13"/>
        <v>0</v>
      </c>
      <c r="I106" s="77"/>
      <c r="J106" s="77"/>
      <c r="K106" s="77"/>
      <c r="L106" s="77"/>
      <c r="M106" s="77"/>
      <c r="N106" s="69">
        <f t="shared" si="14"/>
        <v>0</v>
      </c>
      <c r="O106" s="70" t="str">
        <f t="shared" si="15"/>
        <v/>
      </c>
      <c r="P106" s="71"/>
      <c r="Q106" s="78"/>
      <c r="R106" s="79">
        <f t="shared" si="16"/>
        <v>0</v>
      </c>
      <c r="T106" s="60" t="str">
        <f t="shared" si="17"/>
        <v>ok</v>
      </c>
      <c r="U106" s="60">
        <f t="shared" si="18"/>
        <v>0</v>
      </c>
      <c r="V106" s="60">
        <f t="shared" si="19"/>
        <v>0</v>
      </c>
    </row>
    <row r="107" spans="1:22" ht="27" customHeight="1" x14ac:dyDescent="0.2">
      <c r="A107" s="8">
        <v>91</v>
      </c>
      <c r="B107" s="205"/>
      <c r="C107" s="205"/>
      <c r="D107" s="205"/>
      <c r="E107" s="1"/>
      <c r="F107" s="76"/>
      <c r="G107" s="77"/>
      <c r="H107" s="69">
        <f t="shared" si="13"/>
        <v>0</v>
      </c>
      <c r="I107" s="77"/>
      <c r="J107" s="77"/>
      <c r="K107" s="77"/>
      <c r="L107" s="77"/>
      <c r="M107" s="77"/>
      <c r="N107" s="69">
        <f t="shared" si="14"/>
        <v>0</v>
      </c>
      <c r="O107" s="70" t="str">
        <f t="shared" si="15"/>
        <v/>
      </c>
      <c r="P107" s="71"/>
      <c r="Q107" s="78"/>
      <c r="R107" s="79">
        <f t="shared" si="16"/>
        <v>0</v>
      </c>
      <c r="T107" s="60" t="str">
        <f t="shared" si="17"/>
        <v>ok</v>
      </c>
      <c r="U107" s="60">
        <f t="shared" si="18"/>
        <v>0</v>
      </c>
      <c r="V107" s="60">
        <f t="shared" si="19"/>
        <v>0</v>
      </c>
    </row>
    <row r="108" spans="1:22" ht="27" customHeight="1" x14ac:dyDescent="0.2">
      <c r="A108" s="8">
        <v>92</v>
      </c>
      <c r="B108" s="205"/>
      <c r="C108" s="205"/>
      <c r="D108" s="205"/>
      <c r="E108" s="1"/>
      <c r="F108" s="76"/>
      <c r="G108" s="77"/>
      <c r="H108" s="69">
        <f t="shared" si="13"/>
        <v>0</v>
      </c>
      <c r="I108" s="77"/>
      <c r="J108" s="77"/>
      <c r="K108" s="77"/>
      <c r="L108" s="77"/>
      <c r="M108" s="77"/>
      <c r="N108" s="69">
        <f t="shared" si="14"/>
        <v>0</v>
      </c>
      <c r="O108" s="70" t="str">
        <f t="shared" si="15"/>
        <v/>
      </c>
      <c r="P108" s="71"/>
      <c r="Q108" s="78"/>
      <c r="R108" s="79">
        <f t="shared" si="16"/>
        <v>0</v>
      </c>
      <c r="T108" s="60" t="str">
        <f t="shared" si="17"/>
        <v>ok</v>
      </c>
      <c r="U108" s="60">
        <f t="shared" si="18"/>
        <v>0</v>
      </c>
      <c r="V108" s="60">
        <f t="shared" si="19"/>
        <v>0</v>
      </c>
    </row>
    <row r="109" spans="1:22" ht="27" customHeight="1" x14ac:dyDescent="0.2">
      <c r="A109" s="8">
        <v>93</v>
      </c>
      <c r="B109" s="205"/>
      <c r="C109" s="205"/>
      <c r="D109" s="205"/>
      <c r="E109" s="1"/>
      <c r="F109" s="76"/>
      <c r="G109" s="77"/>
      <c r="H109" s="69">
        <f t="shared" si="13"/>
        <v>0</v>
      </c>
      <c r="I109" s="77"/>
      <c r="J109" s="77"/>
      <c r="K109" s="77"/>
      <c r="L109" s="77"/>
      <c r="M109" s="77"/>
      <c r="N109" s="69">
        <f t="shared" si="14"/>
        <v>0</v>
      </c>
      <c r="O109" s="70" t="str">
        <f t="shared" si="15"/>
        <v/>
      </c>
      <c r="P109" s="71"/>
      <c r="Q109" s="78"/>
      <c r="R109" s="79">
        <f t="shared" si="16"/>
        <v>0</v>
      </c>
      <c r="T109" s="60" t="str">
        <f t="shared" si="17"/>
        <v>ok</v>
      </c>
      <c r="U109" s="60">
        <f t="shared" si="18"/>
        <v>0</v>
      </c>
      <c r="V109" s="60">
        <f t="shared" si="19"/>
        <v>0</v>
      </c>
    </row>
    <row r="110" spans="1:22" ht="27" customHeight="1" x14ac:dyDescent="0.2">
      <c r="A110" s="8">
        <v>94</v>
      </c>
      <c r="B110" s="205"/>
      <c r="C110" s="205"/>
      <c r="D110" s="205"/>
      <c r="E110" s="1"/>
      <c r="F110" s="76"/>
      <c r="G110" s="77"/>
      <c r="H110" s="69">
        <f t="shared" si="13"/>
        <v>0</v>
      </c>
      <c r="I110" s="77"/>
      <c r="J110" s="77"/>
      <c r="K110" s="77"/>
      <c r="L110" s="77"/>
      <c r="M110" s="77"/>
      <c r="N110" s="69">
        <f t="shared" si="14"/>
        <v>0</v>
      </c>
      <c r="O110" s="70" t="str">
        <f t="shared" si="15"/>
        <v/>
      </c>
      <c r="P110" s="71"/>
      <c r="Q110" s="78"/>
      <c r="R110" s="79">
        <f t="shared" si="16"/>
        <v>0</v>
      </c>
      <c r="T110" s="60" t="str">
        <f t="shared" si="17"/>
        <v>ok</v>
      </c>
      <c r="U110" s="60">
        <f t="shared" si="18"/>
        <v>0</v>
      </c>
      <c r="V110" s="60">
        <f t="shared" si="19"/>
        <v>0</v>
      </c>
    </row>
    <row r="111" spans="1:22" ht="27" customHeight="1" x14ac:dyDescent="0.2">
      <c r="A111" s="8">
        <v>95</v>
      </c>
      <c r="B111" s="205"/>
      <c r="C111" s="205"/>
      <c r="D111" s="205"/>
      <c r="E111" s="1"/>
      <c r="F111" s="76"/>
      <c r="G111" s="77"/>
      <c r="H111" s="69">
        <f t="shared" si="13"/>
        <v>0</v>
      </c>
      <c r="I111" s="77"/>
      <c r="J111" s="77"/>
      <c r="K111" s="77"/>
      <c r="L111" s="77"/>
      <c r="M111" s="77"/>
      <c r="N111" s="69">
        <f t="shared" si="14"/>
        <v>0</v>
      </c>
      <c r="O111" s="70" t="str">
        <f t="shared" si="15"/>
        <v/>
      </c>
      <c r="P111" s="71"/>
      <c r="Q111" s="78"/>
      <c r="R111" s="79">
        <f t="shared" si="16"/>
        <v>0</v>
      </c>
      <c r="T111" s="60" t="str">
        <f t="shared" si="17"/>
        <v>ok</v>
      </c>
      <c r="U111" s="60">
        <f t="shared" si="18"/>
        <v>0</v>
      </c>
      <c r="V111" s="60">
        <f t="shared" si="19"/>
        <v>0</v>
      </c>
    </row>
    <row r="112" spans="1:22" ht="27" customHeight="1" x14ac:dyDescent="0.2">
      <c r="A112" s="8">
        <v>96</v>
      </c>
      <c r="B112" s="205"/>
      <c r="C112" s="205"/>
      <c r="D112" s="205"/>
      <c r="E112" s="1"/>
      <c r="F112" s="76"/>
      <c r="G112" s="77"/>
      <c r="H112" s="69">
        <f t="shared" si="13"/>
        <v>0</v>
      </c>
      <c r="I112" s="77"/>
      <c r="J112" s="77"/>
      <c r="K112" s="77"/>
      <c r="L112" s="77"/>
      <c r="M112" s="77"/>
      <c r="N112" s="69">
        <f t="shared" si="14"/>
        <v>0</v>
      </c>
      <c r="O112" s="70" t="str">
        <f t="shared" si="15"/>
        <v/>
      </c>
      <c r="P112" s="71"/>
      <c r="Q112" s="78"/>
      <c r="R112" s="79">
        <f t="shared" si="16"/>
        <v>0</v>
      </c>
      <c r="T112" s="60" t="str">
        <f t="shared" si="17"/>
        <v>ok</v>
      </c>
      <c r="U112" s="60">
        <f t="shared" si="18"/>
        <v>0</v>
      </c>
      <c r="V112" s="60">
        <f t="shared" si="19"/>
        <v>0</v>
      </c>
    </row>
    <row r="113" spans="1:22" ht="27" customHeight="1" x14ac:dyDescent="0.2">
      <c r="A113" s="8">
        <v>97</v>
      </c>
      <c r="B113" s="205"/>
      <c r="C113" s="205"/>
      <c r="D113" s="205"/>
      <c r="E113" s="1"/>
      <c r="F113" s="76"/>
      <c r="G113" s="77"/>
      <c r="H113" s="69">
        <f t="shared" si="13"/>
        <v>0</v>
      </c>
      <c r="I113" s="77"/>
      <c r="J113" s="77"/>
      <c r="K113" s="77"/>
      <c r="L113" s="77"/>
      <c r="M113" s="77"/>
      <c r="N113" s="69">
        <f t="shared" ref="N113:N127" si="20">SUM(I113:M113)</f>
        <v>0</v>
      </c>
      <c r="O113" s="70" t="str">
        <f t="shared" ref="O113:O127" si="21">IF(ROUNDDOWN(F113*G113,2)-ROUNDDOWN(SUM(I113:M113),2)=0,"","zlý súčet")</f>
        <v/>
      </c>
      <c r="P113" s="71"/>
      <c r="Q113" s="78"/>
      <c r="R113" s="79">
        <f t="shared" ref="R113:R127" si="22">N113-Q113</f>
        <v>0</v>
      </c>
      <c r="T113" s="60" t="str">
        <f t="shared" si="17"/>
        <v>ok</v>
      </c>
      <c r="U113" s="60">
        <f t="shared" si="18"/>
        <v>0</v>
      </c>
      <c r="V113" s="60">
        <f t="shared" si="19"/>
        <v>0</v>
      </c>
    </row>
    <row r="114" spans="1:22" ht="27" customHeight="1" x14ac:dyDescent="0.2">
      <c r="A114" s="8">
        <v>98</v>
      </c>
      <c r="B114" s="205"/>
      <c r="C114" s="205"/>
      <c r="D114" s="205"/>
      <c r="E114" s="1"/>
      <c r="F114" s="76"/>
      <c r="G114" s="77"/>
      <c r="H114" s="69">
        <f t="shared" si="13"/>
        <v>0</v>
      </c>
      <c r="I114" s="77"/>
      <c r="J114" s="77"/>
      <c r="K114" s="77"/>
      <c r="L114" s="77"/>
      <c r="M114" s="77"/>
      <c r="N114" s="69">
        <f t="shared" si="20"/>
        <v>0</v>
      </c>
      <c r="O114" s="70" t="str">
        <f t="shared" si="21"/>
        <v/>
      </c>
      <c r="P114" s="71"/>
      <c r="Q114" s="78"/>
      <c r="R114" s="79">
        <f t="shared" si="22"/>
        <v>0</v>
      </c>
      <c r="T114" s="60" t="str">
        <f t="shared" si="17"/>
        <v>ok</v>
      </c>
      <c r="U114" s="60">
        <f t="shared" si="18"/>
        <v>0</v>
      </c>
      <c r="V114" s="60">
        <f t="shared" si="19"/>
        <v>0</v>
      </c>
    </row>
    <row r="115" spans="1:22" ht="27" customHeight="1" x14ac:dyDescent="0.2">
      <c r="A115" s="8">
        <v>99</v>
      </c>
      <c r="B115" s="205"/>
      <c r="C115" s="205"/>
      <c r="D115" s="205"/>
      <c r="E115" s="1"/>
      <c r="F115" s="76"/>
      <c r="G115" s="77"/>
      <c r="H115" s="69">
        <f t="shared" si="13"/>
        <v>0</v>
      </c>
      <c r="I115" s="77"/>
      <c r="J115" s="77"/>
      <c r="K115" s="77"/>
      <c r="L115" s="77"/>
      <c r="M115" s="77"/>
      <c r="N115" s="69">
        <f t="shared" si="20"/>
        <v>0</v>
      </c>
      <c r="O115" s="70" t="str">
        <f t="shared" si="21"/>
        <v/>
      </c>
      <c r="P115" s="71"/>
      <c r="Q115" s="78"/>
      <c r="R115" s="79">
        <f t="shared" si="22"/>
        <v>0</v>
      </c>
      <c r="T115" s="60" t="str">
        <f t="shared" si="17"/>
        <v>ok</v>
      </c>
      <c r="U115" s="60">
        <f t="shared" si="18"/>
        <v>0</v>
      </c>
      <c r="V115" s="60">
        <f t="shared" si="19"/>
        <v>0</v>
      </c>
    </row>
    <row r="116" spans="1:22" ht="27" customHeight="1" x14ac:dyDescent="0.2">
      <c r="A116" s="8">
        <v>100</v>
      </c>
      <c r="B116" s="205"/>
      <c r="C116" s="205"/>
      <c r="D116" s="205"/>
      <c r="E116" s="1"/>
      <c r="F116" s="76"/>
      <c r="G116" s="77"/>
      <c r="H116" s="69">
        <f t="shared" si="13"/>
        <v>0</v>
      </c>
      <c r="I116" s="77"/>
      <c r="J116" s="77"/>
      <c r="K116" s="77"/>
      <c r="L116" s="77"/>
      <c r="M116" s="77"/>
      <c r="N116" s="69">
        <f t="shared" si="20"/>
        <v>0</v>
      </c>
      <c r="O116" s="70" t="str">
        <f t="shared" si="21"/>
        <v/>
      </c>
      <c r="P116" s="71"/>
      <c r="Q116" s="78"/>
      <c r="R116" s="79">
        <f t="shared" si="22"/>
        <v>0</v>
      </c>
      <c r="T116" s="60" t="str">
        <f t="shared" si="17"/>
        <v>ok</v>
      </c>
      <c r="U116" s="60">
        <f t="shared" si="18"/>
        <v>0</v>
      </c>
      <c r="V116" s="60">
        <f t="shared" si="19"/>
        <v>0</v>
      </c>
    </row>
    <row r="117" spans="1:22" ht="27" customHeight="1" x14ac:dyDescent="0.2">
      <c r="A117" s="8">
        <v>101</v>
      </c>
      <c r="B117" s="205"/>
      <c r="C117" s="205"/>
      <c r="D117" s="205"/>
      <c r="E117" s="1"/>
      <c r="F117" s="76"/>
      <c r="G117" s="77"/>
      <c r="H117" s="69">
        <f t="shared" si="13"/>
        <v>0</v>
      </c>
      <c r="I117" s="77"/>
      <c r="J117" s="77"/>
      <c r="K117" s="77"/>
      <c r="L117" s="77"/>
      <c r="M117" s="77"/>
      <c r="N117" s="69">
        <f t="shared" si="20"/>
        <v>0</v>
      </c>
      <c r="O117" s="70" t="str">
        <f t="shared" si="21"/>
        <v/>
      </c>
      <c r="P117" s="71"/>
      <c r="Q117" s="78"/>
      <c r="R117" s="79">
        <f t="shared" si="22"/>
        <v>0</v>
      </c>
      <c r="T117" s="60" t="str">
        <f t="shared" si="17"/>
        <v>ok</v>
      </c>
      <c r="U117" s="60">
        <f t="shared" si="18"/>
        <v>0</v>
      </c>
      <c r="V117" s="60">
        <f t="shared" si="19"/>
        <v>0</v>
      </c>
    </row>
    <row r="118" spans="1:22" ht="27" customHeight="1" x14ac:dyDescent="0.2">
      <c r="A118" s="8">
        <v>102</v>
      </c>
      <c r="B118" s="205"/>
      <c r="C118" s="205"/>
      <c r="D118" s="205"/>
      <c r="E118" s="1"/>
      <c r="F118" s="76"/>
      <c r="G118" s="77"/>
      <c r="H118" s="69">
        <f t="shared" si="13"/>
        <v>0</v>
      </c>
      <c r="I118" s="77"/>
      <c r="J118" s="77"/>
      <c r="K118" s="77"/>
      <c r="L118" s="77"/>
      <c r="M118" s="77"/>
      <c r="N118" s="69">
        <f t="shared" si="20"/>
        <v>0</v>
      </c>
      <c r="O118" s="70" t="str">
        <f t="shared" si="21"/>
        <v/>
      </c>
      <c r="P118" s="71"/>
      <c r="Q118" s="78"/>
      <c r="R118" s="79">
        <f t="shared" si="22"/>
        <v>0</v>
      </c>
      <c r="T118" s="60" t="str">
        <f t="shared" si="17"/>
        <v>ok</v>
      </c>
      <c r="U118" s="60">
        <f t="shared" si="18"/>
        <v>0</v>
      </c>
      <c r="V118" s="60">
        <f t="shared" si="19"/>
        <v>0</v>
      </c>
    </row>
    <row r="119" spans="1:22" ht="27" customHeight="1" x14ac:dyDescent="0.2">
      <c r="A119" s="8">
        <v>103</v>
      </c>
      <c r="B119" s="205"/>
      <c r="C119" s="205"/>
      <c r="D119" s="205"/>
      <c r="E119" s="1"/>
      <c r="F119" s="76"/>
      <c r="G119" s="77"/>
      <c r="H119" s="69">
        <f t="shared" si="13"/>
        <v>0</v>
      </c>
      <c r="I119" s="77"/>
      <c r="J119" s="77"/>
      <c r="K119" s="77"/>
      <c r="L119" s="77"/>
      <c r="M119" s="77"/>
      <c r="N119" s="69">
        <f t="shared" si="20"/>
        <v>0</v>
      </c>
      <c r="O119" s="70" t="str">
        <f t="shared" si="21"/>
        <v/>
      </c>
      <c r="P119" s="71"/>
      <c r="Q119" s="78"/>
      <c r="R119" s="79">
        <f t="shared" si="22"/>
        <v>0</v>
      </c>
      <c r="T119" s="60" t="str">
        <f t="shared" si="17"/>
        <v>ok</v>
      </c>
      <c r="U119" s="60">
        <f t="shared" si="18"/>
        <v>0</v>
      </c>
      <c r="V119" s="60">
        <f t="shared" si="19"/>
        <v>0</v>
      </c>
    </row>
    <row r="120" spans="1:22" ht="27" customHeight="1" x14ac:dyDescent="0.2">
      <c r="A120" s="8">
        <v>104</v>
      </c>
      <c r="B120" s="205"/>
      <c r="C120" s="205"/>
      <c r="D120" s="205"/>
      <c r="E120" s="1"/>
      <c r="F120" s="76"/>
      <c r="G120" s="77"/>
      <c r="H120" s="69">
        <f t="shared" si="13"/>
        <v>0</v>
      </c>
      <c r="I120" s="77"/>
      <c r="J120" s="77"/>
      <c r="K120" s="77"/>
      <c r="L120" s="77"/>
      <c r="M120" s="77"/>
      <c r="N120" s="69">
        <f t="shared" si="20"/>
        <v>0</v>
      </c>
      <c r="O120" s="70" t="str">
        <f t="shared" si="21"/>
        <v/>
      </c>
      <c r="P120" s="71"/>
      <c r="Q120" s="78"/>
      <c r="R120" s="79">
        <f t="shared" si="22"/>
        <v>0</v>
      </c>
      <c r="T120" s="60" t="str">
        <f t="shared" si="17"/>
        <v>ok</v>
      </c>
      <c r="U120" s="60">
        <f t="shared" si="18"/>
        <v>0</v>
      </c>
      <c r="V120" s="60">
        <f t="shared" si="19"/>
        <v>0</v>
      </c>
    </row>
    <row r="121" spans="1:22" ht="27" customHeight="1" x14ac:dyDescent="0.2">
      <c r="A121" s="8">
        <v>105</v>
      </c>
      <c r="B121" s="205"/>
      <c r="C121" s="205"/>
      <c r="D121" s="205"/>
      <c r="E121" s="1"/>
      <c r="F121" s="76"/>
      <c r="G121" s="77"/>
      <c r="H121" s="69">
        <f t="shared" si="13"/>
        <v>0</v>
      </c>
      <c r="I121" s="77"/>
      <c r="J121" s="77"/>
      <c r="K121" s="77"/>
      <c r="L121" s="77"/>
      <c r="M121" s="77"/>
      <c r="N121" s="69">
        <f t="shared" si="20"/>
        <v>0</v>
      </c>
      <c r="O121" s="70" t="str">
        <f t="shared" si="21"/>
        <v/>
      </c>
      <c r="P121" s="71"/>
      <c r="Q121" s="78"/>
      <c r="R121" s="79">
        <f t="shared" si="22"/>
        <v>0</v>
      </c>
      <c r="T121" s="60" t="str">
        <f t="shared" si="17"/>
        <v>ok</v>
      </c>
      <c r="U121" s="60">
        <f t="shared" si="18"/>
        <v>0</v>
      </c>
      <c r="V121" s="60">
        <f t="shared" si="19"/>
        <v>0</v>
      </c>
    </row>
    <row r="122" spans="1:22" ht="27" customHeight="1" x14ac:dyDescent="0.2">
      <c r="A122" s="8">
        <v>106</v>
      </c>
      <c r="B122" s="205"/>
      <c r="C122" s="205"/>
      <c r="D122" s="205"/>
      <c r="E122" s="1"/>
      <c r="F122" s="76"/>
      <c r="G122" s="77"/>
      <c r="H122" s="69">
        <f t="shared" si="13"/>
        <v>0</v>
      </c>
      <c r="I122" s="77"/>
      <c r="J122" s="77"/>
      <c r="K122" s="77"/>
      <c r="L122" s="77"/>
      <c r="M122" s="77"/>
      <c r="N122" s="69">
        <f t="shared" si="20"/>
        <v>0</v>
      </c>
      <c r="O122" s="70" t="str">
        <f t="shared" si="21"/>
        <v/>
      </c>
      <c r="P122" s="71"/>
      <c r="Q122" s="78"/>
      <c r="R122" s="79">
        <f t="shared" si="22"/>
        <v>0</v>
      </c>
      <c r="T122" s="60" t="str">
        <f t="shared" si="17"/>
        <v>ok</v>
      </c>
      <c r="U122" s="60">
        <f t="shared" si="18"/>
        <v>0</v>
      </c>
      <c r="V122" s="60">
        <f t="shared" si="19"/>
        <v>0</v>
      </c>
    </row>
    <row r="123" spans="1:22" ht="27" customHeight="1" x14ac:dyDescent="0.2">
      <c r="A123" s="8">
        <v>107</v>
      </c>
      <c r="B123" s="205"/>
      <c r="C123" s="205"/>
      <c r="D123" s="205"/>
      <c r="E123" s="1"/>
      <c r="F123" s="76"/>
      <c r="G123" s="77"/>
      <c r="H123" s="69">
        <f t="shared" si="13"/>
        <v>0</v>
      </c>
      <c r="I123" s="77"/>
      <c r="J123" s="77"/>
      <c r="K123" s="77"/>
      <c r="L123" s="77"/>
      <c r="M123" s="77"/>
      <c r="N123" s="69">
        <f t="shared" si="20"/>
        <v>0</v>
      </c>
      <c r="O123" s="70" t="str">
        <f t="shared" si="21"/>
        <v/>
      </c>
      <c r="P123" s="71"/>
      <c r="Q123" s="78"/>
      <c r="R123" s="79">
        <f t="shared" si="22"/>
        <v>0</v>
      </c>
      <c r="T123" s="60" t="str">
        <f t="shared" si="17"/>
        <v>ok</v>
      </c>
      <c r="U123" s="60">
        <f t="shared" si="18"/>
        <v>0</v>
      </c>
      <c r="V123" s="60">
        <f t="shared" si="19"/>
        <v>0</v>
      </c>
    </row>
    <row r="124" spans="1:22" ht="27" customHeight="1" x14ac:dyDescent="0.2">
      <c r="A124" s="8">
        <v>108</v>
      </c>
      <c r="B124" s="205"/>
      <c r="C124" s="205"/>
      <c r="D124" s="205"/>
      <c r="E124" s="1"/>
      <c r="F124" s="76"/>
      <c r="G124" s="77"/>
      <c r="H124" s="69">
        <f t="shared" si="13"/>
        <v>0</v>
      </c>
      <c r="I124" s="77"/>
      <c r="J124" s="77"/>
      <c r="K124" s="77"/>
      <c r="L124" s="77"/>
      <c r="M124" s="77"/>
      <c r="N124" s="69">
        <f t="shared" si="20"/>
        <v>0</v>
      </c>
      <c r="O124" s="70" t="str">
        <f t="shared" si="21"/>
        <v/>
      </c>
      <c r="P124" s="71"/>
      <c r="Q124" s="78"/>
      <c r="R124" s="79">
        <f t="shared" si="22"/>
        <v>0</v>
      </c>
      <c r="T124" s="60" t="str">
        <f t="shared" si="17"/>
        <v>ok</v>
      </c>
      <c r="U124" s="60">
        <f t="shared" si="18"/>
        <v>0</v>
      </c>
      <c r="V124" s="60">
        <f t="shared" si="19"/>
        <v>0</v>
      </c>
    </row>
    <row r="125" spans="1:22" ht="27" customHeight="1" x14ac:dyDescent="0.2">
      <c r="A125" s="8">
        <v>109</v>
      </c>
      <c r="B125" s="205"/>
      <c r="C125" s="205"/>
      <c r="D125" s="205"/>
      <c r="E125" s="1"/>
      <c r="F125" s="76"/>
      <c r="G125" s="77"/>
      <c r="H125" s="69">
        <f t="shared" si="13"/>
        <v>0</v>
      </c>
      <c r="I125" s="77"/>
      <c r="J125" s="77"/>
      <c r="K125" s="77"/>
      <c r="L125" s="77"/>
      <c r="M125" s="77"/>
      <c r="N125" s="69">
        <f t="shared" si="20"/>
        <v>0</v>
      </c>
      <c r="O125" s="70" t="str">
        <f t="shared" si="21"/>
        <v/>
      </c>
      <c r="P125" s="71"/>
      <c r="Q125" s="78"/>
      <c r="R125" s="79">
        <f t="shared" si="22"/>
        <v>0</v>
      </c>
      <c r="T125" s="60" t="str">
        <f t="shared" si="17"/>
        <v>ok</v>
      </c>
      <c r="U125" s="60">
        <f t="shared" si="18"/>
        <v>0</v>
      </c>
      <c r="V125" s="60">
        <f t="shared" si="19"/>
        <v>0</v>
      </c>
    </row>
    <row r="126" spans="1:22" ht="27" customHeight="1" x14ac:dyDescent="0.2">
      <c r="A126" s="8">
        <v>110</v>
      </c>
      <c r="B126" s="205"/>
      <c r="C126" s="205"/>
      <c r="D126" s="205"/>
      <c r="E126" s="1"/>
      <c r="F126" s="76"/>
      <c r="G126" s="77"/>
      <c r="H126" s="69">
        <f t="shared" si="13"/>
        <v>0</v>
      </c>
      <c r="I126" s="77"/>
      <c r="J126" s="77"/>
      <c r="K126" s="77"/>
      <c r="L126" s="77"/>
      <c r="M126" s="77"/>
      <c r="N126" s="69">
        <f t="shared" si="20"/>
        <v>0</v>
      </c>
      <c r="O126" s="70" t="str">
        <f t="shared" si="21"/>
        <v/>
      </c>
      <c r="P126" s="71"/>
      <c r="Q126" s="78"/>
      <c r="R126" s="79">
        <f t="shared" si="22"/>
        <v>0</v>
      </c>
      <c r="T126" s="60" t="str">
        <f t="shared" si="17"/>
        <v>ok</v>
      </c>
      <c r="U126" s="60">
        <f t="shared" si="18"/>
        <v>0</v>
      </c>
      <c r="V126" s="60">
        <f t="shared" si="19"/>
        <v>0</v>
      </c>
    </row>
    <row r="127" spans="1:22" ht="27" customHeight="1" thickBot="1" x14ac:dyDescent="0.25">
      <c r="A127" s="9">
        <v>111</v>
      </c>
      <c r="B127" s="217"/>
      <c r="C127" s="217"/>
      <c r="D127" s="217"/>
      <c r="E127" s="87"/>
      <c r="F127" s="80"/>
      <c r="G127" s="81"/>
      <c r="H127" s="82">
        <f t="shared" si="13"/>
        <v>0</v>
      </c>
      <c r="I127" s="81"/>
      <c r="J127" s="81"/>
      <c r="K127" s="81"/>
      <c r="L127" s="81"/>
      <c r="M127" s="81"/>
      <c r="N127" s="82">
        <f t="shared" si="20"/>
        <v>0</v>
      </c>
      <c r="O127" s="83" t="str">
        <f t="shared" si="21"/>
        <v/>
      </c>
      <c r="P127" s="84"/>
      <c r="Q127" s="85"/>
      <c r="R127" s="86">
        <f t="shared" si="22"/>
        <v>0</v>
      </c>
      <c r="T127" s="60" t="str">
        <f t="shared" si="17"/>
        <v>ok</v>
      </c>
      <c r="U127" s="60">
        <f t="shared" si="18"/>
        <v>0</v>
      </c>
      <c r="V127" s="60">
        <f t="shared" si="19"/>
        <v>0</v>
      </c>
    </row>
  </sheetData>
  <sheetProtection algorithmName="SHA-512" hashValue="l7x1/UkvcpmsRqiiuar2CsMW1zK5XGjNHdgbc1dPUbCrCTnOYEuyt+plTaA4qS3/4P/4w+/F3cJPdg/NFUgH8w==" saltValue="bWR6VP71+bZFu2X6WAtHfw==" spinCount="100000" sheet="1" objects="1" scenarios="1"/>
  <mergeCells count="124">
    <mergeCell ref="E15:E16"/>
    <mergeCell ref="B127:D127"/>
    <mergeCell ref="B126:D126"/>
    <mergeCell ref="B125:D125"/>
    <mergeCell ref="B114:D114"/>
    <mergeCell ref="B113:D113"/>
    <mergeCell ref="B112:D112"/>
    <mergeCell ref="B111:D111"/>
    <mergeCell ref="B110:D110"/>
    <mergeCell ref="B109:D109"/>
    <mergeCell ref="B124:D124"/>
    <mergeCell ref="B123:D123"/>
    <mergeCell ref="B108:D108"/>
    <mergeCell ref="B122:D122"/>
    <mergeCell ref="B121:D121"/>
    <mergeCell ref="B120:D120"/>
    <mergeCell ref="B119:D119"/>
    <mergeCell ref="B118:D118"/>
    <mergeCell ref="B117:D117"/>
    <mergeCell ref="B116:D116"/>
    <mergeCell ref="B115:D115"/>
    <mergeCell ref="B102:D102"/>
    <mergeCell ref="B101:D101"/>
    <mergeCell ref="B100:D100"/>
    <mergeCell ref="B99:D99"/>
    <mergeCell ref="B98:D98"/>
    <mergeCell ref="B97:D97"/>
    <mergeCell ref="B107:D107"/>
    <mergeCell ref="B106:D106"/>
    <mergeCell ref="B105:D105"/>
    <mergeCell ref="B104:D104"/>
    <mergeCell ref="B103:D103"/>
    <mergeCell ref="B90:D90"/>
    <mergeCell ref="B89:D89"/>
    <mergeCell ref="B88:D88"/>
    <mergeCell ref="B87:D87"/>
    <mergeCell ref="B96:D96"/>
    <mergeCell ref="B95:D95"/>
    <mergeCell ref="B94:D94"/>
    <mergeCell ref="B93:D93"/>
    <mergeCell ref="B92:D92"/>
    <mergeCell ref="B91:D91"/>
    <mergeCell ref="B78:D78"/>
    <mergeCell ref="B77:D77"/>
    <mergeCell ref="B76:D76"/>
    <mergeCell ref="B75:D75"/>
    <mergeCell ref="B74:D74"/>
    <mergeCell ref="B86:D86"/>
    <mergeCell ref="B85:D85"/>
    <mergeCell ref="B84:D84"/>
    <mergeCell ref="B83:D83"/>
    <mergeCell ref="B82:D82"/>
    <mergeCell ref="B81:D81"/>
    <mergeCell ref="B80:D80"/>
    <mergeCell ref="B79:D79"/>
    <mergeCell ref="B66:D66"/>
    <mergeCell ref="B65:D65"/>
    <mergeCell ref="B64:D64"/>
    <mergeCell ref="B63:D63"/>
    <mergeCell ref="B73:D73"/>
    <mergeCell ref="B72:D72"/>
    <mergeCell ref="B71:D71"/>
    <mergeCell ref="B70:D70"/>
    <mergeCell ref="B69:D69"/>
    <mergeCell ref="B68:D68"/>
    <mergeCell ref="B67:D67"/>
    <mergeCell ref="B54:D54"/>
    <mergeCell ref="B53:D53"/>
    <mergeCell ref="B62:D62"/>
    <mergeCell ref="B61:D61"/>
    <mergeCell ref="B60:D60"/>
    <mergeCell ref="B59:D59"/>
    <mergeCell ref="B58:D58"/>
    <mergeCell ref="B57:D57"/>
    <mergeCell ref="B56:D56"/>
    <mergeCell ref="B55:D55"/>
    <mergeCell ref="B42:D42"/>
    <mergeCell ref="B52:D52"/>
    <mergeCell ref="B51:D51"/>
    <mergeCell ref="B50:D50"/>
    <mergeCell ref="B49:D49"/>
    <mergeCell ref="B48:D48"/>
    <mergeCell ref="B47:D47"/>
    <mergeCell ref="B46:D46"/>
    <mergeCell ref="B45:D45"/>
    <mergeCell ref="B44:D44"/>
    <mergeCell ref="B43:D43"/>
    <mergeCell ref="B28:D28"/>
    <mergeCell ref="B27:D27"/>
    <mergeCell ref="B30:D30"/>
    <mergeCell ref="B35:D35"/>
    <mergeCell ref="B34:D34"/>
    <mergeCell ref="B33:D33"/>
    <mergeCell ref="B32:D32"/>
    <mergeCell ref="B31:D31"/>
    <mergeCell ref="B41:D41"/>
    <mergeCell ref="B40:D40"/>
    <mergeCell ref="B39:D39"/>
    <mergeCell ref="B38:D38"/>
    <mergeCell ref="B37:D37"/>
    <mergeCell ref="B36:D36"/>
    <mergeCell ref="B29:D29"/>
    <mergeCell ref="A9:D10"/>
    <mergeCell ref="Q3:R3"/>
    <mergeCell ref="Q4:R4"/>
    <mergeCell ref="Q5:R5"/>
    <mergeCell ref="Q6:R6"/>
    <mergeCell ref="J3:K3"/>
    <mergeCell ref="J4:K4"/>
    <mergeCell ref="J5:K5"/>
    <mergeCell ref="J6:K6"/>
    <mergeCell ref="E7:G7"/>
    <mergeCell ref="D4:H4"/>
    <mergeCell ref="D5:H5"/>
    <mergeCell ref="B17:D17"/>
    <mergeCell ref="B19:D19"/>
    <mergeCell ref="B18:D18"/>
    <mergeCell ref="B26:D26"/>
    <mergeCell ref="B25:D25"/>
    <mergeCell ref="B24:D24"/>
    <mergeCell ref="B23:D23"/>
    <mergeCell ref="B22:D22"/>
    <mergeCell ref="B21:D21"/>
    <mergeCell ref="B20:D20"/>
  </mergeCells>
  <conditionalFormatting sqref="O17:O127">
    <cfRule type="cellIs" dxfId="87" priority="10" operator="equal">
      <formula>"zlý súčet"</formula>
    </cfRule>
  </conditionalFormatting>
  <conditionalFormatting sqref="P17:P127">
    <cfRule type="cellIs" dxfId="86" priority="7" operator="equal">
      <formula>"zlý súčet"</formula>
    </cfRule>
  </conditionalFormatting>
  <conditionalFormatting sqref="I10">
    <cfRule type="cellIs" dxfId="85" priority="5" operator="equal">
      <formula>""</formula>
    </cfRule>
    <cfRule type="cellIs" dxfId="84" priority="6" operator="equal">
      <formula>"vyberte rok"</formula>
    </cfRule>
  </conditionalFormatting>
  <conditionalFormatting sqref="B17:D17">
    <cfRule type="expression" dxfId="83" priority="4">
      <formula>U17=1</formula>
    </cfRule>
  </conditionalFormatting>
  <conditionalFormatting sqref="B18:D28">
    <cfRule type="expression" dxfId="82" priority="3">
      <formula>U18=1</formula>
    </cfRule>
  </conditionalFormatting>
  <conditionalFormatting sqref="B29:D127">
    <cfRule type="expression" dxfId="81" priority="2">
      <formula>U29=1</formula>
    </cfRule>
  </conditionalFormatting>
  <conditionalFormatting sqref="E7">
    <cfRule type="cellIs" dxfId="80" priority="1" operator="equal">
      <formula>"v červenooznačených riadkoch sú nekorektne zadané údaje"</formula>
    </cfRule>
  </conditionalFormatting>
  <dataValidations count="3">
    <dataValidation type="list" allowBlank="1" showInputMessage="1" showErrorMessage="1" sqref="I10">
      <formula1>$T$1:$T$8</formula1>
    </dataValidation>
    <dataValidation type="list" allowBlank="1" showInputMessage="1" showErrorMessage="1" sqref="E17:E127">
      <formula1>$W$16:$W$22</formula1>
    </dataValidation>
    <dataValidation allowBlank="1" showInputMessage="1" showErrorMessage="1" prompt="vyplnenie sa prejaví na všetkých hárkoch" sqref="D4:D5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33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M20"/>
  <sheetViews>
    <sheetView zoomScaleNormal="100" workbookViewId="0"/>
  </sheetViews>
  <sheetFormatPr defaultRowHeight="12" x14ac:dyDescent="0.2"/>
  <cols>
    <col min="1" max="1" width="11.28515625" style="2" customWidth="1"/>
    <col min="2" max="13" width="10.7109375" style="2" customWidth="1"/>
    <col min="14" max="14" width="13.7109375" style="2" customWidth="1"/>
    <col min="15" max="19" width="13.28515625" style="2" customWidth="1"/>
    <col min="20" max="16384" width="9.140625" style="2"/>
  </cols>
  <sheetData>
    <row r="1" spans="1:13" x14ac:dyDescent="0.2">
      <c r="A1" s="3" t="s">
        <v>35</v>
      </c>
    </row>
    <row r="2" spans="1:13" x14ac:dyDescent="0.2">
      <c r="A2" s="6" t="s">
        <v>15</v>
      </c>
    </row>
    <row r="4" spans="1:13" ht="12.75" x14ac:dyDescent="0.2">
      <c r="C4" s="101" t="s">
        <v>47</v>
      </c>
      <c r="D4" s="223" t="str">
        <f>IF('rok 20XY-20XZ'!D4="","",TRANSPOSE('rok 20XY-20XZ'!D4))</f>
        <v/>
      </c>
      <c r="E4" s="223"/>
      <c r="F4" s="223"/>
      <c r="G4" s="223"/>
      <c r="H4" s="223"/>
      <c r="I4" s="223"/>
      <c r="J4" s="223"/>
      <c r="K4" s="223"/>
    </row>
    <row r="5" spans="1:13" ht="12.75" x14ac:dyDescent="0.2">
      <c r="C5" s="101" t="s">
        <v>48</v>
      </c>
      <c r="D5" s="224" t="str">
        <f>IF('rok 20XY-20XZ'!D5="","",TRANSPOSE('rok 20XY-20XZ'!D5))</f>
        <v/>
      </c>
      <c r="E5" s="224"/>
      <c r="F5" s="224"/>
      <c r="G5" s="224"/>
      <c r="H5" s="224"/>
      <c r="I5" s="224"/>
      <c r="J5" s="224"/>
      <c r="K5" s="224"/>
    </row>
    <row r="6" spans="1:13" ht="12.75" thickBot="1" x14ac:dyDescent="0.25"/>
    <row r="7" spans="1:13" ht="24.95" customHeight="1" thickBot="1" x14ac:dyDescent="0.25">
      <c r="A7" s="95" t="s">
        <v>16</v>
      </c>
      <c r="B7" s="225" t="s">
        <v>17</v>
      </c>
      <c r="C7" s="226"/>
      <c r="D7" s="226"/>
      <c r="E7" s="226" t="s">
        <v>18</v>
      </c>
      <c r="F7" s="226"/>
      <c r="G7" s="226"/>
      <c r="H7" s="226" t="s">
        <v>19</v>
      </c>
      <c r="I7" s="226"/>
      <c r="J7" s="226"/>
      <c r="K7" s="226" t="s">
        <v>20</v>
      </c>
      <c r="L7" s="226"/>
      <c r="M7" s="231"/>
    </row>
    <row r="8" spans="1:13" ht="24.95" customHeight="1" x14ac:dyDescent="0.2">
      <c r="A8" s="89" t="str">
        <f>IF(OR('rok 20XY-20XZ'!I10="vyberte rok",'rok 20XY-20XZ'!I10=""),"",'rok 20XY-20XZ'!I10)</f>
        <v/>
      </c>
      <c r="B8" s="220">
        <f>TRANSPOSE('rok 20XY-20XZ'!I11)</f>
        <v>0</v>
      </c>
      <c r="C8" s="221"/>
      <c r="D8" s="221"/>
      <c r="E8" s="235"/>
      <c r="F8" s="235"/>
      <c r="G8" s="235"/>
      <c r="H8" s="234">
        <f>B8-E8</f>
        <v>0</v>
      </c>
      <c r="I8" s="234"/>
      <c r="J8" s="234"/>
      <c r="K8" s="232">
        <f t="shared" ref="K8:K13" si="0">IF(B8=0,0,E8/B8)</f>
        <v>0</v>
      </c>
      <c r="L8" s="232"/>
      <c r="M8" s="233"/>
    </row>
    <row r="9" spans="1:13" ht="24.95" customHeight="1" x14ac:dyDescent="0.2">
      <c r="A9" s="89" t="str">
        <f>IF('rok 20XY-20XZ'!J10="","",'rok 20XY-20XZ'!J10)</f>
        <v/>
      </c>
      <c r="B9" s="220">
        <f>TRANSPOSE('rok 20XY-20XZ'!J11)</f>
        <v>0</v>
      </c>
      <c r="C9" s="221"/>
      <c r="D9" s="221"/>
      <c r="E9" s="222"/>
      <c r="F9" s="222"/>
      <c r="G9" s="222"/>
      <c r="H9" s="221">
        <f>B9-E9</f>
        <v>0</v>
      </c>
      <c r="I9" s="221"/>
      <c r="J9" s="221"/>
      <c r="K9" s="218">
        <f t="shared" si="0"/>
        <v>0</v>
      </c>
      <c r="L9" s="218"/>
      <c r="M9" s="219"/>
    </row>
    <row r="10" spans="1:13" ht="24.95" customHeight="1" x14ac:dyDescent="0.2">
      <c r="A10" s="89" t="str">
        <f>IF('rok 20XY-20XZ'!K10="","",'rok 20XY-20XZ'!K10)</f>
        <v/>
      </c>
      <c r="B10" s="220">
        <f>TRANSPOSE('rok 20XY-20XZ'!K11)</f>
        <v>0</v>
      </c>
      <c r="C10" s="221"/>
      <c r="D10" s="221"/>
      <c r="E10" s="222"/>
      <c r="F10" s="222"/>
      <c r="G10" s="222"/>
      <c r="H10" s="221">
        <f t="shared" ref="H10:H11" si="1">B10-E10</f>
        <v>0</v>
      </c>
      <c r="I10" s="221"/>
      <c r="J10" s="221"/>
      <c r="K10" s="218">
        <f t="shared" si="0"/>
        <v>0</v>
      </c>
      <c r="L10" s="218"/>
      <c r="M10" s="219"/>
    </row>
    <row r="11" spans="1:13" ht="24.95" customHeight="1" x14ac:dyDescent="0.2">
      <c r="A11" s="89" t="str">
        <f>IF('rok 20XY-20XZ'!L10="","",'rok 20XY-20XZ'!L10)</f>
        <v/>
      </c>
      <c r="B11" s="220">
        <f>TRANSPOSE('rok 20XY-20XZ'!L11)</f>
        <v>0</v>
      </c>
      <c r="C11" s="221"/>
      <c r="D11" s="221"/>
      <c r="E11" s="222"/>
      <c r="F11" s="222"/>
      <c r="G11" s="222"/>
      <c r="H11" s="221">
        <f t="shared" si="1"/>
        <v>0</v>
      </c>
      <c r="I11" s="221"/>
      <c r="J11" s="221"/>
      <c r="K11" s="218">
        <f t="shared" si="0"/>
        <v>0</v>
      </c>
      <c r="L11" s="218"/>
      <c r="M11" s="219"/>
    </row>
    <row r="12" spans="1:13" ht="24.95" customHeight="1" thickBot="1" x14ac:dyDescent="0.25">
      <c r="A12" s="89" t="str">
        <f>IF('rok 20XY-20XZ'!M10="","",'rok 20XY-20XZ'!M10)</f>
        <v/>
      </c>
      <c r="B12" s="220">
        <f>TRANSPOSE('rok 20XY-20XZ'!M11)</f>
        <v>0</v>
      </c>
      <c r="C12" s="221"/>
      <c r="D12" s="221"/>
      <c r="E12" s="222"/>
      <c r="F12" s="222"/>
      <c r="G12" s="222"/>
      <c r="H12" s="221">
        <f t="shared" ref="H12" si="2">B12-E12</f>
        <v>0</v>
      </c>
      <c r="I12" s="221"/>
      <c r="J12" s="221"/>
      <c r="K12" s="218">
        <f t="shared" ref="K12" si="3">IF(B12=0,0,E12/B12)</f>
        <v>0</v>
      </c>
      <c r="L12" s="218"/>
      <c r="M12" s="219"/>
    </row>
    <row r="13" spans="1:13" ht="24.95" customHeight="1" thickBot="1" x14ac:dyDescent="0.25">
      <c r="A13" s="95" t="s">
        <v>7</v>
      </c>
      <c r="B13" s="230">
        <f>SUM(B8:D12)</f>
        <v>0</v>
      </c>
      <c r="C13" s="229"/>
      <c r="D13" s="229"/>
      <c r="E13" s="229">
        <f>SUM(E8:G12)</f>
        <v>0</v>
      </c>
      <c r="F13" s="229"/>
      <c r="G13" s="229"/>
      <c r="H13" s="229">
        <f>SUM(H8:J12)</f>
        <v>0</v>
      </c>
      <c r="I13" s="229"/>
      <c r="J13" s="229"/>
      <c r="K13" s="227">
        <f t="shared" si="0"/>
        <v>0</v>
      </c>
      <c r="L13" s="227"/>
      <c r="M13" s="228"/>
    </row>
    <row r="17" spans="1:6" ht="15" customHeight="1" x14ac:dyDescent="0.2">
      <c r="A17" s="4"/>
      <c r="E17" s="96"/>
      <c r="F17" s="4"/>
    </row>
    <row r="18" spans="1:6" ht="15" customHeight="1" x14ac:dyDescent="0.2">
      <c r="A18" s="4"/>
      <c r="E18" s="96"/>
      <c r="F18" s="4"/>
    </row>
    <row r="19" spans="1:6" ht="15" customHeight="1" x14ac:dyDescent="0.2">
      <c r="A19" s="4"/>
      <c r="E19" s="96"/>
      <c r="F19" s="4"/>
    </row>
    <row r="20" spans="1:6" ht="15" customHeight="1" x14ac:dyDescent="0.2">
      <c r="A20" s="4"/>
      <c r="E20" s="96"/>
      <c r="F20" s="4"/>
    </row>
  </sheetData>
  <sheetProtection algorithmName="SHA-512" hashValue="gnDh7rO5TiMpJ59VNTre0OiCf9w3oYDkxkj4tPgs7DGDbGTguTvRfttCM6QoLoT9hxWXIZNhMkjzPCvDtYQA1w==" saltValue="vufjmSno386eyMAUPLnTSg==" spinCount="100000" sheet="1" objects="1" scenarios="1"/>
  <dataConsolidate/>
  <mergeCells count="30">
    <mergeCell ref="K13:M13"/>
    <mergeCell ref="H13:J13"/>
    <mergeCell ref="E13:G13"/>
    <mergeCell ref="B13:D13"/>
    <mergeCell ref="K7:M7"/>
    <mergeCell ref="K8:M8"/>
    <mergeCell ref="K9:M9"/>
    <mergeCell ref="K10:M10"/>
    <mergeCell ref="K11:M11"/>
    <mergeCell ref="H7:J7"/>
    <mergeCell ref="H8:J8"/>
    <mergeCell ref="H9:J9"/>
    <mergeCell ref="H10:J10"/>
    <mergeCell ref="H11:J11"/>
    <mergeCell ref="E7:G7"/>
    <mergeCell ref="E8:G8"/>
    <mergeCell ref="K12:M12"/>
    <mergeCell ref="B12:D12"/>
    <mergeCell ref="E12:G12"/>
    <mergeCell ref="H12:J12"/>
    <mergeCell ref="D4:K4"/>
    <mergeCell ref="D5:K5"/>
    <mergeCell ref="E9:G9"/>
    <mergeCell ref="E10:G10"/>
    <mergeCell ref="E11:G11"/>
    <mergeCell ref="B7:D7"/>
    <mergeCell ref="B8:D8"/>
    <mergeCell ref="B9:D9"/>
    <mergeCell ref="B10:D10"/>
    <mergeCell ref="B11:D11"/>
  </mergeCells>
  <dataValidations count="2">
    <dataValidation allowBlank="1" showInputMessage="1" showErrorMessage="1" prompt="Vypĺňa sa na hárku rok 20XY-20XZ" sqref="D5:K5"/>
    <dataValidation allowBlank="1" showInputMessage="1" showErrorMessage="1" prompt="Vypĺňa sa na hárku rok 20XY-20XZ" sqref="D4:K4"/>
  </dataValidations>
  <printOptions horizontalCentered="1"/>
  <pageMargins left="0.19685039370078741" right="0.19685039370078741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7"/>
  <sheetViews>
    <sheetView zoomScaleNormal="100" workbookViewId="0"/>
  </sheetViews>
  <sheetFormatPr defaultRowHeight="12" x14ac:dyDescent="0.2"/>
  <cols>
    <col min="1" max="1" width="12.28515625" style="2" customWidth="1"/>
    <col min="2" max="13" width="10.7109375" style="2" customWidth="1"/>
    <col min="14" max="14" width="15.140625" style="2" customWidth="1"/>
    <col min="15" max="16384" width="9.140625" style="2"/>
  </cols>
  <sheetData>
    <row r="1" spans="1:14" x14ac:dyDescent="0.2">
      <c r="A1" s="3" t="s">
        <v>36</v>
      </c>
    </row>
    <row r="2" spans="1:14" x14ac:dyDescent="0.2">
      <c r="A2" s="3" t="s">
        <v>34</v>
      </c>
    </row>
    <row r="4" spans="1:14" x14ac:dyDescent="0.2">
      <c r="B4" s="102" t="s">
        <v>47</v>
      </c>
      <c r="C4" s="223" t="str">
        <f>IF('rok 20XY-20XZ'!D4="","",TRANSPOSE('rok 20XY-20XZ'!D4))</f>
        <v/>
      </c>
      <c r="D4" s="223"/>
      <c r="E4" s="223"/>
      <c r="F4" s="223"/>
      <c r="G4" s="223"/>
      <c r="H4" s="223"/>
      <c r="I4" s="223"/>
    </row>
    <row r="5" spans="1:14" x14ac:dyDescent="0.2">
      <c r="B5" s="102" t="s">
        <v>48</v>
      </c>
      <c r="C5" s="224" t="str">
        <f>IF('rok 20XY-20XZ'!D5="","",TRANSPOSE('rok 20XY-20XZ'!D5))</f>
        <v/>
      </c>
      <c r="D5" s="224"/>
      <c r="E5" s="224"/>
      <c r="F5" s="224"/>
      <c r="G5" s="224"/>
      <c r="H5" s="224"/>
      <c r="I5" s="224"/>
    </row>
    <row r="6" spans="1:14" ht="12.75" thickBot="1" x14ac:dyDescent="0.25"/>
    <row r="7" spans="1:14" ht="24.95" customHeight="1" x14ac:dyDescent="0.2">
      <c r="A7" s="238" t="s">
        <v>16</v>
      </c>
      <c r="B7" s="236" t="s">
        <v>98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40" t="s">
        <v>33</v>
      </c>
    </row>
    <row r="8" spans="1:14" ht="24.95" customHeight="1" thickBot="1" x14ac:dyDescent="0.25">
      <c r="A8" s="239"/>
      <c r="B8" s="124" t="s">
        <v>21</v>
      </c>
      <c r="C8" s="88" t="s">
        <v>22</v>
      </c>
      <c r="D8" s="88" t="s">
        <v>23</v>
      </c>
      <c r="E8" s="88" t="s">
        <v>24</v>
      </c>
      <c r="F8" s="88" t="s">
        <v>25</v>
      </c>
      <c r="G8" s="88" t="s">
        <v>26</v>
      </c>
      <c r="H8" s="88" t="s">
        <v>27</v>
      </c>
      <c r="I8" s="88" t="s">
        <v>28</v>
      </c>
      <c r="J8" s="88" t="s">
        <v>29</v>
      </c>
      <c r="K8" s="88" t="s">
        <v>30</v>
      </c>
      <c r="L8" s="88" t="s">
        <v>31</v>
      </c>
      <c r="M8" s="88" t="s">
        <v>32</v>
      </c>
      <c r="N8" s="241"/>
    </row>
    <row r="9" spans="1:14" ht="24.95" customHeight="1" x14ac:dyDescent="0.2">
      <c r="A9" s="89" t="str">
        <f>IF(OR('rok 20XY-20XZ'!I10="vyberte rok",'rok 20XY-20XZ'!I10=""),"",'rok 20XY-20XZ'!I10)</f>
        <v/>
      </c>
      <c r="B9" s="12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>
        <f>SUM(B9:M9)</f>
        <v>0</v>
      </c>
    </row>
    <row r="10" spans="1:14" ht="24.95" customHeight="1" x14ac:dyDescent="0.2">
      <c r="A10" s="89" t="str">
        <f>IF('rok 20XY-20XZ'!J10="","",'rok 20XY-20XZ'!J10)</f>
        <v/>
      </c>
      <c r="B10" s="125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>
        <f>SUM(B10:M10)</f>
        <v>0</v>
      </c>
    </row>
    <row r="11" spans="1:14" ht="24.95" customHeight="1" x14ac:dyDescent="0.2">
      <c r="A11" s="89" t="str">
        <f>IF('rok 20XY-20XZ'!K10="","",'rok 20XY-20XZ'!K10)</f>
        <v/>
      </c>
      <c r="B11" s="12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2">
        <f t="shared" ref="N11:N14" si="0">SUM(B11:M11)</f>
        <v>0</v>
      </c>
    </row>
    <row r="12" spans="1:14" ht="24.95" customHeight="1" x14ac:dyDescent="0.2">
      <c r="A12" s="89" t="str">
        <f>IF('rok 20XY-20XZ'!L10="","",'rok 20XY-20XZ'!L10)</f>
        <v/>
      </c>
      <c r="B12" s="12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92">
        <f t="shared" si="0"/>
        <v>0</v>
      </c>
    </row>
    <row r="13" spans="1:14" ht="24.95" customHeight="1" x14ac:dyDescent="0.2">
      <c r="A13" s="89" t="str">
        <f>IF('rok 20XY-20XZ'!M10="","",'rok 20XY-20XZ'!M10)</f>
        <v/>
      </c>
      <c r="B13" s="12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2">
        <f t="shared" si="0"/>
        <v>0</v>
      </c>
    </row>
    <row r="14" spans="1:14" ht="24.95" customHeight="1" thickBot="1" x14ac:dyDescent="0.25">
      <c r="A14" s="128" t="s">
        <v>7</v>
      </c>
      <c r="B14" s="127">
        <f t="shared" ref="B14:M14" si="1">SUM(B9:B13)</f>
        <v>0</v>
      </c>
      <c r="C14" s="93">
        <f t="shared" si="1"/>
        <v>0</v>
      </c>
      <c r="D14" s="93">
        <f t="shared" si="1"/>
        <v>0</v>
      </c>
      <c r="E14" s="93">
        <f t="shared" si="1"/>
        <v>0</v>
      </c>
      <c r="F14" s="93">
        <f t="shared" si="1"/>
        <v>0</v>
      </c>
      <c r="G14" s="93">
        <f t="shared" si="1"/>
        <v>0</v>
      </c>
      <c r="H14" s="93">
        <f t="shared" si="1"/>
        <v>0</v>
      </c>
      <c r="I14" s="93">
        <f t="shared" si="1"/>
        <v>0</v>
      </c>
      <c r="J14" s="93">
        <f t="shared" si="1"/>
        <v>0</v>
      </c>
      <c r="K14" s="93">
        <f t="shared" si="1"/>
        <v>0</v>
      </c>
      <c r="L14" s="93">
        <f t="shared" si="1"/>
        <v>0</v>
      </c>
      <c r="M14" s="93">
        <f t="shared" si="1"/>
        <v>0</v>
      </c>
      <c r="N14" s="94">
        <f t="shared" si="0"/>
        <v>0</v>
      </c>
    </row>
    <row r="15" spans="1:14" ht="24.95" customHeight="1" x14ac:dyDescent="0.2"/>
    <row r="16" spans="1:14" ht="24.95" customHeight="1" x14ac:dyDescent="0.2"/>
    <row r="17" ht="24.95" customHeight="1" x14ac:dyDescent="0.2"/>
  </sheetData>
  <sheetProtection algorithmName="SHA-512" hashValue="civ3OMYGQN+MjXfmmTWI1amvb1Ct+PFa3HO14XlmaFIV4P38uc4qKKwyJV4YToXeo4V8KKu2thvGBh2TJEYjpQ==" saltValue="itNvsAsN1LLwtSvF3h1xnQ==" spinCount="100000" sheet="1" objects="1" scenarios="1"/>
  <mergeCells count="5">
    <mergeCell ref="B7:M7"/>
    <mergeCell ref="A7:A8"/>
    <mergeCell ref="N7:N8"/>
    <mergeCell ref="C4:I4"/>
    <mergeCell ref="C5:I5"/>
  </mergeCells>
  <dataValidations count="2">
    <dataValidation allowBlank="1" showInputMessage="1" showErrorMessage="1" prompt="Vypĺňa sa na hárku rok 20XY-20XZ" sqref="C4:I4"/>
    <dataValidation allowBlank="1" showInputMessage="1" showErrorMessage="1" prompt="Vypĺňa sa na hárku rok 20XY-20XZ" sqref="C5:I5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0" orientation="landscape" r:id="rId1"/>
  <ignoredErrors>
    <ignoredError sqref="N11:N13 N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/>
  <dimension ref="A1:K37"/>
  <sheetViews>
    <sheetView workbookViewId="0">
      <selection activeCell="E15" sqref="E15"/>
    </sheetView>
  </sheetViews>
  <sheetFormatPr defaultRowHeight="15" x14ac:dyDescent="0.25"/>
  <cols>
    <col min="2" max="2" width="8.5703125" style="141" customWidth="1"/>
    <col min="3" max="3" width="43.85546875" customWidth="1"/>
    <col min="5" max="5" width="45.42578125" customWidth="1"/>
    <col min="6" max="6" width="11.7109375" customWidth="1"/>
    <col min="7" max="7" width="10.7109375" bestFit="1" customWidth="1"/>
    <col min="9" max="9" width="9.140625" hidden="1" customWidth="1"/>
    <col min="10" max="10" width="15.28515625" hidden="1" customWidth="1"/>
    <col min="11" max="11" width="160.42578125" hidden="1" customWidth="1"/>
  </cols>
  <sheetData>
    <row r="1" spans="1:11" x14ac:dyDescent="0.25">
      <c r="A1" s="10" t="s">
        <v>49</v>
      </c>
      <c r="B1" s="16"/>
    </row>
    <row r="2" spans="1:11" x14ac:dyDescent="0.25">
      <c r="A2" s="131" t="s">
        <v>925</v>
      </c>
      <c r="B2" s="131"/>
      <c r="C2" s="115"/>
      <c r="D2" s="115"/>
    </row>
    <row r="4" spans="1:11" x14ac:dyDescent="0.25">
      <c r="A4" s="263" t="s">
        <v>47</v>
      </c>
      <c r="B4" s="264"/>
      <c r="C4" s="261" t="str">
        <f>IF('rok 20XY-20XZ'!D4="","",TRANSPOSE('rok 20XY-20XZ'!D4))</f>
        <v/>
      </c>
      <c r="D4" s="262"/>
      <c r="E4" s="262"/>
      <c r="F4" s="262"/>
      <c r="G4" s="262"/>
    </row>
    <row r="5" spans="1:11" x14ac:dyDescent="0.25">
      <c r="A5" s="263" t="s">
        <v>48</v>
      </c>
      <c r="B5" s="264"/>
      <c r="C5" s="186" t="str">
        <f>IF('rok 20XY-20XZ'!D5="","",TRANSPOSE('rok 20XY-20XZ'!D5))</f>
        <v/>
      </c>
      <c r="J5" s="100" t="s">
        <v>50</v>
      </c>
      <c r="K5" s="100" t="s">
        <v>50</v>
      </c>
    </row>
    <row r="6" spans="1:11" x14ac:dyDescent="0.25">
      <c r="A6" s="263" t="s">
        <v>67</v>
      </c>
      <c r="B6" s="264"/>
      <c r="C6" s="187" t="str">
        <f>IF(OR(Podiel_tržieb!B8="",Podiel_tržieb!B8="Vyberte typ prijímateľa"),"",Podiel_tržieb!B8)</f>
        <v/>
      </c>
      <c r="J6" s="99" t="s">
        <v>45</v>
      </c>
      <c r="K6" s="99" t="s">
        <v>46</v>
      </c>
    </row>
    <row r="7" spans="1:11" ht="31.5" customHeight="1" x14ac:dyDescent="0.25">
      <c r="A7" s="268" t="s">
        <v>156</v>
      </c>
      <c r="B7" s="268"/>
      <c r="C7" s="193"/>
      <c r="J7" s="97">
        <f>SUMIFS('rok 20XY-20XZ'!$N$17:$N$127,'rok 20XY-20XZ'!$E$17:$E$127,K7)</f>
        <v>0</v>
      </c>
      <c r="K7" s="75" t="s">
        <v>122</v>
      </c>
    </row>
    <row r="8" spans="1:11" x14ac:dyDescent="0.25">
      <c r="A8" s="271" t="s">
        <v>157</v>
      </c>
      <c r="B8" s="271"/>
      <c r="C8" s="194"/>
      <c r="J8" s="97">
        <f>SUMIFS('rok 20XY-20XZ'!$N$17:$N$127,'rok 20XY-20XZ'!$E$17:$E$127,K8)</f>
        <v>0</v>
      </c>
      <c r="K8" s="12" t="s">
        <v>126</v>
      </c>
    </row>
    <row r="9" spans="1:11" ht="37.5" customHeight="1" x14ac:dyDescent="0.25">
      <c r="A9" s="268" t="s">
        <v>932</v>
      </c>
      <c r="B9" s="268"/>
      <c r="C9" s="195"/>
      <c r="J9" s="97">
        <f>SUMIFS('rok 20XY-20XZ'!$N$17:$N$127,'rok 20XY-20XZ'!$E$17:$E$127,K9)</f>
        <v>0</v>
      </c>
      <c r="K9" s="12" t="s">
        <v>123</v>
      </c>
    </row>
    <row r="10" spans="1:11" x14ac:dyDescent="0.25">
      <c r="J10" s="97">
        <f>SUMIFS('rok 20XY-20XZ'!$N$17:$N$127,'rok 20XY-20XZ'!$E$17:$E$127,K10)</f>
        <v>0</v>
      </c>
      <c r="K10" s="12" t="s">
        <v>125</v>
      </c>
    </row>
    <row r="11" spans="1:11" x14ac:dyDescent="0.25">
      <c r="J11" s="97">
        <f>SUMIFS('rok 20XY-20XZ'!$N$17:$N$127,'rok 20XY-20XZ'!$E$17:$E$127,K11)</f>
        <v>0</v>
      </c>
      <c r="K11" s="12" t="s">
        <v>124</v>
      </c>
    </row>
    <row r="12" spans="1:11" x14ac:dyDescent="0.25">
      <c r="A12" s="142" t="s">
        <v>129</v>
      </c>
      <c r="B12" s="272" t="s">
        <v>130</v>
      </c>
      <c r="C12" s="273"/>
      <c r="D12" s="142" t="s">
        <v>131</v>
      </c>
      <c r="E12" s="142" t="s">
        <v>132</v>
      </c>
      <c r="F12" s="143"/>
      <c r="G12" s="142" t="s">
        <v>153</v>
      </c>
      <c r="J12" s="97">
        <f>SUMIFS('rok 20XY-20XZ'!$N$17:$N$127,'rok 20XY-20XZ'!$E$17:$E$127,K12)</f>
        <v>0</v>
      </c>
      <c r="K12" s="12" t="s">
        <v>121</v>
      </c>
    </row>
    <row r="13" spans="1:11" ht="153" x14ac:dyDescent="0.25">
      <c r="A13" s="132" t="s">
        <v>127</v>
      </c>
      <c r="B13" s="269" t="s">
        <v>128</v>
      </c>
      <c r="C13" s="270"/>
      <c r="D13" s="132">
        <v>5</v>
      </c>
      <c r="E13" s="133" t="s">
        <v>133</v>
      </c>
      <c r="F13" s="134"/>
      <c r="G13" s="147" t="str">
        <f>IF(OR(I13=0,I13=""),"",IF(I13=1,5,IF(I13=2,0,"")))</f>
        <v/>
      </c>
      <c r="H13" s="12"/>
      <c r="I13" s="145">
        <v>0</v>
      </c>
      <c r="J13" s="12"/>
    </row>
    <row r="14" spans="1:11" ht="60.75" customHeight="1" x14ac:dyDescent="0.25">
      <c r="A14" s="132" t="s">
        <v>135</v>
      </c>
      <c r="B14" s="269" t="s">
        <v>134</v>
      </c>
      <c r="C14" s="270"/>
      <c r="D14" s="132">
        <v>5</v>
      </c>
      <c r="E14" s="133" t="s">
        <v>922</v>
      </c>
      <c r="F14" s="134"/>
      <c r="G14" s="147" t="str">
        <f>IF(OR(I14=0,I14=""),"",IF(I14=1,5,IF(I14=2,0,"")))</f>
        <v/>
      </c>
      <c r="H14" s="12"/>
      <c r="I14" s="145">
        <v>0</v>
      </c>
      <c r="J14" s="12"/>
    </row>
    <row r="15" spans="1:11" ht="128.25" x14ac:dyDescent="0.25">
      <c r="A15" s="132" t="s">
        <v>136</v>
      </c>
      <c r="B15" s="269" t="s">
        <v>137</v>
      </c>
      <c r="C15" s="270"/>
      <c r="D15" s="132">
        <v>10</v>
      </c>
      <c r="E15" s="135" t="s">
        <v>921</v>
      </c>
      <c r="F15" s="134"/>
      <c r="G15" s="147">
        <f>IF(AND(C6="Fyzické a právnické osoby poskytujúce služby v lesníctve",'najmenej rozvinuté regióny'!N18&gt;=1),10,IF(AND(C6="Fyzické a právnické osoby obhospodarujúce lesy",'najmenej rozvinuté regióny'!O18&gt;=1),10,0))</f>
        <v>0</v>
      </c>
      <c r="H15" s="12"/>
      <c r="I15" s="146"/>
      <c r="J15" s="12"/>
    </row>
    <row r="16" spans="1:11" ht="141" x14ac:dyDescent="0.25">
      <c r="A16" s="132" t="s">
        <v>139</v>
      </c>
      <c r="B16" s="269" t="s">
        <v>138</v>
      </c>
      <c r="C16" s="270"/>
      <c r="D16" s="132">
        <v>10</v>
      </c>
      <c r="E16" s="135" t="s">
        <v>140</v>
      </c>
      <c r="F16" s="134"/>
      <c r="G16" s="147" t="str">
        <f>IF(OR(I16=0,I16=""),"",IF(I16=1,10,IF(I16=2,0,"")))</f>
        <v/>
      </c>
      <c r="H16" s="12"/>
      <c r="I16" s="145">
        <v>0</v>
      </c>
      <c r="J16" s="12"/>
    </row>
    <row r="17" spans="1:10" ht="27.75" customHeight="1" x14ac:dyDescent="0.25">
      <c r="A17" s="244" t="s">
        <v>142</v>
      </c>
      <c r="B17" s="248" t="s">
        <v>141</v>
      </c>
      <c r="C17" s="249"/>
      <c r="D17" s="136"/>
      <c r="E17" s="136"/>
      <c r="F17" s="144" t="s">
        <v>155</v>
      </c>
      <c r="G17" s="265">
        <f>TRANSPOSE(J19)</f>
        <v>0</v>
      </c>
      <c r="H17" s="12"/>
      <c r="I17" s="148">
        <f>SUM(F18:F23)</f>
        <v>0</v>
      </c>
      <c r="J17" s="12"/>
    </row>
    <row r="18" spans="1:10" ht="54" customHeight="1" x14ac:dyDescent="0.25">
      <c r="A18" s="244"/>
      <c r="B18" s="250" t="s">
        <v>143</v>
      </c>
      <c r="C18" s="251"/>
      <c r="D18" s="138">
        <v>40</v>
      </c>
      <c r="E18" s="246" t="s">
        <v>154</v>
      </c>
      <c r="F18" s="178">
        <f>TRANSPOSE(J7)</f>
        <v>0</v>
      </c>
      <c r="G18" s="266"/>
      <c r="H18" s="12"/>
      <c r="I18" s="149" t="e">
        <f>F18/$I$17</f>
        <v>#DIV/0!</v>
      </c>
      <c r="J18" s="150" t="e">
        <f>IF(I18&gt;0.6,40,IF(I19&gt;0.6,38,IF(I20&gt;0.6,36,IF(I21&gt;0.6,32,IF(I22&gt;0.6,10,IF(I23&gt;0.6,15,SUMPRODUCT(D18:D23,I18:I23)/SUM(I18:I23)))))))</f>
        <v>#DIV/0!</v>
      </c>
    </row>
    <row r="19" spans="1:10" ht="66.75" customHeight="1" x14ac:dyDescent="0.25">
      <c r="A19" s="244"/>
      <c r="B19" s="250" t="s">
        <v>919</v>
      </c>
      <c r="C19" s="251"/>
      <c r="D19" s="138">
        <v>38</v>
      </c>
      <c r="E19" s="246"/>
      <c r="F19" s="178">
        <f t="shared" ref="F19:F22" si="0">TRANSPOSE(J8)</f>
        <v>0</v>
      </c>
      <c r="G19" s="266"/>
      <c r="H19" s="12"/>
      <c r="I19" s="149" t="e">
        <f t="shared" ref="I19:I23" si="1">F19/$I$17</f>
        <v>#DIV/0!</v>
      </c>
      <c r="J19" s="12">
        <f>IFERROR(J18,0)</f>
        <v>0</v>
      </c>
    </row>
    <row r="20" spans="1:10" ht="57" customHeight="1" x14ac:dyDescent="0.25">
      <c r="A20" s="244"/>
      <c r="B20" s="250" t="s">
        <v>144</v>
      </c>
      <c r="C20" s="251"/>
      <c r="D20" s="138">
        <v>36</v>
      </c>
      <c r="E20" s="246"/>
      <c r="F20" s="178">
        <f t="shared" si="0"/>
        <v>0</v>
      </c>
      <c r="G20" s="266"/>
      <c r="H20" s="12"/>
      <c r="I20" s="149" t="e">
        <f t="shared" si="1"/>
        <v>#DIV/0!</v>
      </c>
      <c r="J20" s="12"/>
    </row>
    <row r="21" spans="1:10" ht="54" customHeight="1" x14ac:dyDescent="0.25">
      <c r="A21" s="244"/>
      <c r="B21" s="250" t="s">
        <v>145</v>
      </c>
      <c r="C21" s="251"/>
      <c r="D21" s="138">
        <v>32</v>
      </c>
      <c r="E21" s="246"/>
      <c r="F21" s="178">
        <f t="shared" si="0"/>
        <v>0</v>
      </c>
      <c r="G21" s="266"/>
      <c r="H21" s="12"/>
      <c r="I21" s="149" t="e">
        <f t="shared" si="1"/>
        <v>#DIV/0!</v>
      </c>
      <c r="J21" s="12"/>
    </row>
    <row r="22" spans="1:10" ht="28.5" customHeight="1" x14ac:dyDescent="0.25">
      <c r="A22" s="244"/>
      <c r="B22" s="250" t="s">
        <v>146</v>
      </c>
      <c r="C22" s="251"/>
      <c r="D22" s="138">
        <v>10</v>
      </c>
      <c r="E22" s="246"/>
      <c r="F22" s="178">
        <f t="shared" si="0"/>
        <v>0</v>
      </c>
      <c r="G22" s="266"/>
      <c r="H22" s="12"/>
      <c r="I22" s="149" t="e">
        <f t="shared" si="1"/>
        <v>#DIV/0!</v>
      </c>
      <c r="J22" s="12"/>
    </row>
    <row r="23" spans="1:10" ht="18.75" customHeight="1" x14ac:dyDescent="0.25">
      <c r="A23" s="244"/>
      <c r="B23" s="252" t="s">
        <v>121</v>
      </c>
      <c r="C23" s="253"/>
      <c r="D23" s="139">
        <v>15</v>
      </c>
      <c r="E23" s="247"/>
      <c r="F23" s="178">
        <f>TRANSPOSE(J12)</f>
        <v>0</v>
      </c>
      <c r="G23" s="267"/>
      <c r="H23" s="12"/>
      <c r="I23" s="149" t="e">
        <f t="shared" si="1"/>
        <v>#DIV/0!</v>
      </c>
      <c r="J23" s="12"/>
    </row>
    <row r="24" spans="1:10" ht="93" customHeight="1" x14ac:dyDescent="0.25">
      <c r="A24" s="242" t="s">
        <v>152</v>
      </c>
      <c r="B24" s="257" t="s">
        <v>147</v>
      </c>
      <c r="C24" s="258"/>
      <c r="D24" s="136"/>
      <c r="E24" s="245" t="s">
        <v>920</v>
      </c>
      <c r="F24" s="184" t="str">
        <f>IF(C6="Fyzické a právnické osoby poskytujúce služby v lesníctve","Výmera lesa odberateľov služieb",IF(C6="Fyzické a právnické osoby obhospodarujúce lesy","Výmera obhospodarovaného lesa",""))</f>
        <v/>
      </c>
      <c r="G24" s="254" t="str">
        <f>IF(AND(C6="",C9&gt;0),0,IF(AND(C6="Fyzické a právnické osoby obhospodarujúce lesy",C9=""),"",IF(AND(C6="Fyzické a právnické osoby obhospodarujúce lesy",C9&gt;0,C9&lt;=20),3,IF(AND(C6="Fyzické a právnické osoby obhospodarujúce lesy",C9&gt;20,C9&lt;=100),10,IF(AND(C6="Fyzické a právnické osoby obhospodarujúce lesy",C9&gt;100,C9&lt;=1000),18,IF(AND(C6="Fyzické a právnické osoby obhospodarujúce lesy",C9&gt;1000),20,IF(AND(C6="Fyzické a právnické osoby obhospodarujúce lesy",C9=0),0,IF(AND(C6="Fyzické a právnické osoby poskytujúce služby v lesníctve",'Zoznam zmlúv'!E78=""),"",IF(AND(C6="Fyzické a právnické osoby poskytujúce služby v lesníctve",'Zoznam zmlúv'!E78&gt;0,'Zoznam zmlúv'!E78&lt;=20),3,IF(AND(C6="Fyzické a právnické osoby poskytujúce služby v lesníctve",'Zoznam zmlúv'!E78&gt;=20,'Zoznam zmlúv'!E78&lt;=100),10,IF(AND(C6="Fyzické a právnické osoby poskytujúce služby v lesníctve",'Zoznam zmlúv'!E78&gt;=100,'Zoznam zmlúv'!E78&lt;=1000),18,IF(AND(C6="Fyzické a právnické osoby poskytujúce služby v lesníctve",'Zoznam zmlúv'!E78&gt;=1000),20,IF(AND(C6="Fyzické a právnické osoby poskytujúce služby v lesníctve",'Zoznam zmlúv'!E78=0),0,"")))))))))))))</f>
        <v/>
      </c>
      <c r="H24" s="12"/>
      <c r="I24" s="12"/>
      <c r="J24" s="12"/>
    </row>
    <row r="25" spans="1:10" x14ac:dyDescent="0.25">
      <c r="A25" s="243"/>
      <c r="B25" s="259" t="s">
        <v>148</v>
      </c>
      <c r="C25" s="260"/>
      <c r="D25" s="138">
        <v>3</v>
      </c>
      <c r="E25" s="246"/>
      <c r="F25" s="137"/>
      <c r="G25" s="255"/>
      <c r="H25" s="12"/>
      <c r="I25" s="140" t="str">
        <f>IF(AND(C6="Fyzické a právnické osoby obhospodarujúce lesy",C9=""),"",IF(AND(C6="Fyzické a právnické osoby obhospodarujúce lesy",C9&lt;=20),3,IF(AND(C6="Fyzické a právnické osoby obhospodarujúce lesy",C9&gt;20,C9&lt;=100),10,IF(AND(C6="Fyzické a právnické osoby obhospodarujúce lesy",C9&gt;100,C9&lt;=1000),18,IF(AND(C6="Fyzické a právnické osoby obhospodarujúce lesy",C9&gt;1000),20,"")))))</f>
        <v/>
      </c>
      <c r="J25" s="12"/>
    </row>
    <row r="26" spans="1:10" x14ac:dyDescent="0.25">
      <c r="A26" s="243"/>
      <c r="B26" s="259" t="s">
        <v>149</v>
      </c>
      <c r="C26" s="260"/>
      <c r="D26" s="138">
        <v>10</v>
      </c>
      <c r="E26" s="246"/>
      <c r="F26" s="182" t="str">
        <f>IF(AND(C9&gt;0,Tabuľka2[[#Totals],[výmera lesa odberateľa]]&gt;0),Tabuľka2[[#Totals],[výmera lesa odberateľa]]+Body!C9,IF(F24="Výmera obhospodarovaného lesa",C9,IF(F24="Výmera lesa odberateľov služieb",Tabuľka2[[#Totals],[výmera lesa odberateľa]],"")))</f>
        <v/>
      </c>
      <c r="G26" s="255"/>
      <c r="H26" s="12"/>
      <c r="I26" s="12"/>
      <c r="J26" s="12"/>
    </row>
    <row r="27" spans="1:10" x14ac:dyDescent="0.25">
      <c r="A27" s="243"/>
      <c r="B27" s="259" t="s">
        <v>150</v>
      </c>
      <c r="C27" s="260"/>
      <c r="D27" s="138">
        <v>18</v>
      </c>
      <c r="E27" s="246"/>
      <c r="F27" s="137"/>
      <c r="G27" s="255"/>
      <c r="H27" s="12"/>
      <c r="I27" s="12"/>
      <c r="J27" s="12"/>
    </row>
    <row r="28" spans="1:10" x14ac:dyDescent="0.25">
      <c r="A28" s="243"/>
      <c r="B28" s="259" t="s">
        <v>151</v>
      </c>
      <c r="C28" s="260"/>
      <c r="D28" s="138">
        <v>20</v>
      </c>
      <c r="E28" s="246"/>
      <c r="F28" s="137"/>
      <c r="G28" s="256"/>
      <c r="H28" s="12"/>
      <c r="I28" s="12"/>
      <c r="J28" s="12"/>
    </row>
    <row r="29" spans="1:10" x14ac:dyDescent="0.25">
      <c r="A29" s="151" t="s">
        <v>933</v>
      </c>
      <c r="B29" s="152"/>
      <c r="C29" s="152"/>
      <c r="D29" s="152"/>
      <c r="E29" s="152"/>
      <c r="F29" s="152"/>
      <c r="G29" s="156">
        <f>IF(SUM(G13:G16)&gt;20,20+G17+G24,SUM(G13:G28))</f>
        <v>0</v>
      </c>
      <c r="H29" s="12"/>
      <c r="I29" s="12"/>
      <c r="J29" s="12"/>
    </row>
    <row r="30" spans="1:10" x14ac:dyDescent="0.25">
      <c r="A30" s="197" t="s">
        <v>934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 s="131" t="s">
        <v>931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55" t="str">
        <f>IF(AND(I13=1,C7=""),"zadajte východiskový počet zamestnancov",IF(I13=0,"vyplnte kritérium č. 1",""))</f>
        <v>vyplnte kritérium č. 1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55" t="str">
        <f>IF(AND(I14=1,C8=""),"zadajte Dátum zápisu",IF(I14=0,"vyplnte kritérium č. 2",""))</f>
        <v>vyplnte kritérium č. 2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55" t="str">
        <f>IF(I16=0,"vyplnte kritérium č. 4","")</f>
        <v>vyplnte kritérium č. 4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55" t="str">
        <f>IF(I17=0,"vyplnte oprávnené výdavky na karte rok 20XY-20XZ","")</f>
        <v>vyplnte oprávnené výdavky na karte rok 20XY-20XZ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55" t="str">
        <f>IF(AND(C6="Fyzické a právnické osoby obhospodarujúce lesy",OR(C9="",C9=0)),"zadajte výmeru obhospodarovaného lesa","")</f>
        <v/>
      </c>
      <c r="B37" s="12"/>
      <c r="C37" s="12"/>
      <c r="D37" s="12"/>
      <c r="E37" s="12"/>
      <c r="F37" s="12"/>
      <c r="G37" s="12"/>
      <c r="H37" s="12"/>
      <c r="I37" s="12"/>
      <c r="J37" s="12"/>
    </row>
  </sheetData>
  <sheetProtection algorithmName="SHA-512" hashValue="9c5OmWm+WdiOinim8MAtTntxbUZBuSzgmG8Y8YU0ZEIoffaCU2u/quPRg4a7qLnePMqzSaqBfGb3dWgpN0RMXg==" saltValue="xtc9Bl5vtZ3BA5EsCsYf7Q==" spinCount="100000" sheet="1" objects="1" scenarios="1"/>
  <mergeCells count="30">
    <mergeCell ref="C4:G4"/>
    <mergeCell ref="A6:B6"/>
    <mergeCell ref="A4:B4"/>
    <mergeCell ref="A5:B5"/>
    <mergeCell ref="B19:C19"/>
    <mergeCell ref="G17:G23"/>
    <mergeCell ref="A7:B7"/>
    <mergeCell ref="B13:C13"/>
    <mergeCell ref="B14:C14"/>
    <mergeCell ref="B15:C15"/>
    <mergeCell ref="B16:C16"/>
    <mergeCell ref="A8:B8"/>
    <mergeCell ref="A9:B9"/>
    <mergeCell ref="B12:C12"/>
    <mergeCell ref="G24:G28"/>
    <mergeCell ref="B24:C24"/>
    <mergeCell ref="B25:C25"/>
    <mergeCell ref="B26:C26"/>
    <mergeCell ref="B27:C27"/>
    <mergeCell ref="B28:C28"/>
    <mergeCell ref="A24:A28"/>
    <mergeCell ref="A17:A23"/>
    <mergeCell ref="E24:E28"/>
    <mergeCell ref="E18:E23"/>
    <mergeCell ref="B17:C17"/>
    <mergeCell ref="B18:C18"/>
    <mergeCell ref="B20:C20"/>
    <mergeCell ref="B21:C21"/>
    <mergeCell ref="B22:C22"/>
    <mergeCell ref="B23:C23"/>
  </mergeCells>
  <conditionalFormatting sqref="F24">
    <cfRule type="cellIs" dxfId="79" priority="1" operator="greaterThan">
      <formula>""""""</formula>
    </cfRule>
  </conditionalFormatting>
  <dataValidations disablePrompts="1" count="2">
    <dataValidation allowBlank="1" showInputMessage="1" showErrorMessage="1" prompt="činnosti v lesníctve alebo služby v lesníctve podľa výpisu z obchodného registra alebo zo živnostenského registra alebo výpisom z registra pozemkových spoločenstiev a pod." sqref="A8:B8"/>
    <dataValidation type="whole" operator="greaterThanOrEqual" allowBlank="1" showInputMessage="1" showErrorMessage="1" prompt="Minimálny udržaný stav zamestnancov pre uplatnenie bodovacieho kritéria je najmenej 1 zamestnanec." sqref="C7">
      <formula1>1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orientation="landscape" r:id="rId1"/>
  <headerFooter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190500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504825</xdr:rowOff>
                  </from>
                  <to>
                    <xdr:col>5</xdr:col>
                    <xdr:colOff>714375</xdr:colOff>
                    <xdr:row>12</xdr:row>
                    <xdr:rowOff>847725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1038225</xdr:rowOff>
                  </from>
                  <to>
                    <xdr:col>5</xdr:col>
                    <xdr:colOff>685800</xdr:colOff>
                    <xdr:row>12</xdr:row>
                    <xdr:rowOff>1371600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Option Button 5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114300</xdr:rowOff>
                  </from>
                  <to>
                    <xdr:col>5</xdr:col>
                    <xdr:colOff>723900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Option Button 6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428625</xdr:rowOff>
                  </from>
                  <to>
                    <xdr:col>5</xdr:col>
                    <xdr:colOff>742950</xdr:colOff>
                    <xdr:row>13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Option Button 8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485775</xdr:rowOff>
                  </from>
                  <to>
                    <xdr:col>5</xdr:col>
                    <xdr:colOff>733425</xdr:colOff>
                    <xdr:row>15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Option Button 9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942975</xdr:rowOff>
                  </from>
                  <to>
                    <xdr:col>5</xdr:col>
                    <xdr:colOff>733425</xdr:colOff>
                    <xdr:row>15</xdr:row>
                    <xdr:rowOff>1266825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S1201"/>
  <sheetViews>
    <sheetView tabSelected="1" workbookViewId="0">
      <selection activeCell="B6" sqref="B6"/>
    </sheetView>
  </sheetViews>
  <sheetFormatPr defaultRowHeight="15" x14ac:dyDescent="0.25"/>
  <cols>
    <col min="1" max="1" width="20.28515625" customWidth="1"/>
    <col min="2" max="2" width="52.42578125" customWidth="1"/>
    <col min="3" max="3" width="14.7109375" customWidth="1"/>
    <col min="4" max="4" width="18.5703125" customWidth="1"/>
    <col min="5" max="5" width="30.42578125" customWidth="1"/>
    <col min="6" max="6" width="17.85546875" hidden="1" customWidth="1"/>
    <col min="7" max="9" width="11.5703125" hidden="1" customWidth="1"/>
    <col min="10" max="13" width="9.140625" hidden="1" customWidth="1"/>
    <col min="14" max="14" width="18.5703125" hidden="1" customWidth="1"/>
    <col min="15" max="15" width="9.140625" hidden="1" customWidth="1"/>
    <col min="16" max="16" width="10.28515625" hidden="1" customWidth="1"/>
    <col min="17" max="19" width="9.140625" hidden="1" customWidth="1"/>
    <col min="20" max="20" width="0" hidden="1" customWidth="1"/>
  </cols>
  <sheetData>
    <row r="1" spans="1:17" x14ac:dyDescent="0.25">
      <c r="A1" s="55" t="s">
        <v>1162</v>
      </c>
      <c r="P1" s="12" t="s">
        <v>101</v>
      </c>
    </row>
    <row r="2" spans="1:17" x14ac:dyDescent="0.25">
      <c r="N2" s="16" t="s">
        <v>53</v>
      </c>
      <c r="P2" s="12" t="s">
        <v>81</v>
      </c>
    </row>
    <row r="3" spans="1:17" x14ac:dyDescent="0.25">
      <c r="N3" s="16" t="s">
        <v>54</v>
      </c>
      <c r="P3" s="12" t="s">
        <v>82</v>
      </c>
    </row>
    <row r="4" spans="1:17" x14ac:dyDescent="0.25">
      <c r="A4" s="185" t="s">
        <v>47</v>
      </c>
      <c r="B4" s="277" t="s">
        <v>1163</v>
      </c>
      <c r="C4" s="277"/>
      <c r="D4" s="277"/>
      <c r="E4" s="277"/>
      <c r="N4" s="16" t="s">
        <v>55</v>
      </c>
      <c r="P4" s="12" t="s">
        <v>83</v>
      </c>
    </row>
    <row r="5" spans="1:17" x14ac:dyDescent="0.25">
      <c r="A5" s="185" t="s">
        <v>48</v>
      </c>
      <c r="B5" s="201"/>
      <c r="N5" s="16" t="s">
        <v>56</v>
      </c>
    </row>
    <row r="6" spans="1:17" s="141" customFormat="1" x14ac:dyDescent="0.25">
      <c r="A6" s="185" t="s">
        <v>1164</v>
      </c>
      <c r="B6" s="288"/>
      <c r="N6" s="16"/>
    </row>
    <row r="7" spans="1:17" x14ac:dyDescent="0.25">
      <c r="N7" s="16" t="s">
        <v>57</v>
      </c>
    </row>
    <row r="8" spans="1:17" ht="26.25" customHeight="1" x14ac:dyDescent="0.25">
      <c r="A8" s="185" t="s">
        <v>67</v>
      </c>
      <c r="B8" s="47" t="s">
        <v>70</v>
      </c>
      <c r="D8" s="279" t="str">
        <f>IF(OR(B8="",B8=N37,B9="",B9=P1,B11="v červenooznačených riadkoch sú chybne zadané údaje"),"",IF(B8="","",IF(B8=N38,N15,IF(B8=N39,N16,""))))</f>
        <v/>
      </c>
      <c r="E8" s="279"/>
      <c r="N8" s="16" t="s">
        <v>58</v>
      </c>
    </row>
    <row r="9" spans="1:17" ht="24" customHeight="1" x14ac:dyDescent="0.25">
      <c r="A9" s="185" t="s">
        <v>80</v>
      </c>
      <c r="B9" s="47" t="s">
        <v>101</v>
      </c>
      <c r="E9" s="117" t="str">
        <f>IF(OR(B8="",B8=N37,B9="",B9=P1,B11="v červenooznačených riadkoch sú chybne zadané údaje"),"",IF(OR(D32="",Tabuľka1[[#Totals],[Stĺpec4]]="",Tabuľka1[[#Totals],[Stĺpec4]]=0),"",Tabuľka1[[#Totals],[Stĺpec4]]/D32))</f>
        <v/>
      </c>
    </row>
    <row r="10" spans="1:17" ht="27.75" customHeight="1" x14ac:dyDescent="0.25"/>
    <row r="11" spans="1:17" s="12" customFormat="1" x14ac:dyDescent="0.2">
      <c r="B11" s="278" t="str">
        <f>IF(P27&gt;0,"v červenooznačených riadkoch sú chybne zadané údaje",IF(AND(B8="",B9=""),"Vyberte typ prijímateľa a typ účtovníctva",IF(B8="","Vyberte typ prijímateľa",IF(B9="","Vyberte typ účtovníctva",IF(L32&gt;0,"v červenooznačených riadkoch sú chybne zadané údaje",IF(AND(SUM(D13:D31)&gt;0,OR(B8=N37,B9=P1)),"v červenooznačených riadkoch sú chybne zadané údaje",IF(AND(OR(B8=N38,B8=N39),OR(B9=P2,B9=P3,B9=P4),D1201=0),"nie sú vyplnené tržby z lesníckej výroby alebo z poskytovania lesníckych služieb",IF(AND(OR(B8=N38,B8=N39),OR(B9=P2,B9=P3,B9=P4),D32=""),"nie sú vyplnené celkové tržby",""))))))))</f>
        <v/>
      </c>
      <c r="C11" s="278"/>
      <c r="D11" s="278"/>
      <c r="J11" s="16" t="s">
        <v>52</v>
      </c>
    </row>
    <row r="12" spans="1:17" x14ac:dyDescent="0.25">
      <c r="J12" s="16" t="s">
        <v>51</v>
      </c>
      <c r="N12" s="103" t="s">
        <v>60</v>
      </c>
      <c r="Q12" s="103" t="s">
        <v>59</v>
      </c>
    </row>
    <row r="13" spans="1:17" x14ac:dyDescent="0.25">
      <c r="B13" s="275" t="str">
        <f>IF($B$9="","",IF($B$9=$P$3,R26,IF($B$9=$P$4,R51,IF($B$9=$P$2,R66,""))))</f>
        <v/>
      </c>
      <c r="C13" s="275"/>
      <c r="D13" s="121"/>
      <c r="E13" s="114"/>
      <c r="F13" s="116"/>
      <c r="J13" s="16"/>
      <c r="L13" s="104">
        <f>IF(AND(B13="",D13&lt;&gt;0),1,0)</f>
        <v>0</v>
      </c>
      <c r="M13" s="15">
        <f>IF(B13="",0,1)</f>
        <v>0</v>
      </c>
      <c r="N13" s="10"/>
      <c r="O13" s="115"/>
      <c r="P13" s="115"/>
      <c r="Q13" s="10"/>
    </row>
    <row r="14" spans="1:17" x14ac:dyDescent="0.25">
      <c r="B14" s="275" t="str">
        <f>IF($B$9="","",IF($B$9=$P$3,R27,IF($B$9=$P$4,R52,IF($B$9=$P$2,R67,""))))</f>
        <v/>
      </c>
      <c r="C14" s="275"/>
      <c r="D14" s="121"/>
      <c r="E14" s="114"/>
      <c r="F14" s="113"/>
      <c r="J14" s="16"/>
      <c r="L14" s="104">
        <f t="shared" ref="L14:L31" si="0">IF(AND(B14="",D14&lt;&gt;0),1,0)</f>
        <v>0</v>
      </c>
      <c r="M14" s="15">
        <f t="shared" ref="M14:M32" si="1">IF(B14="",0,1)</f>
        <v>0</v>
      </c>
      <c r="N14" s="10"/>
      <c r="O14" s="115"/>
      <c r="P14" s="115"/>
      <c r="Q14" s="10"/>
    </row>
    <row r="15" spans="1:17" x14ac:dyDescent="0.25">
      <c r="B15" s="275" t="str">
        <f>IF($B$9="","",IF($B$9=$P$3,R28,IF($B$9=$P$4,R53,IF($B$9=$P$2,R68,""))))</f>
        <v/>
      </c>
      <c r="C15" s="275"/>
      <c r="D15" s="121"/>
      <c r="E15" s="114"/>
      <c r="F15" s="113"/>
      <c r="J15" s="16"/>
      <c r="L15" s="104">
        <f t="shared" si="0"/>
        <v>0</v>
      </c>
      <c r="M15" s="15">
        <f t="shared" si="1"/>
        <v>0</v>
      </c>
      <c r="N15" s="10" t="s">
        <v>923</v>
      </c>
      <c r="O15" s="115"/>
      <c r="P15" s="115"/>
      <c r="Q15" s="10"/>
    </row>
    <row r="16" spans="1:17" ht="15" customHeight="1" x14ac:dyDescent="0.25">
      <c r="B16" s="275" t="str">
        <f t="shared" ref="B16:B24" si="2">IF($B$9="","",IF($B$9=$P$3,R29,IF($B$9=$P$4,R54,IF($B$9=$P$2,"",""))))</f>
        <v/>
      </c>
      <c r="C16" s="275"/>
      <c r="D16" s="121"/>
      <c r="E16" s="114"/>
      <c r="F16" s="113"/>
      <c r="J16" s="16"/>
      <c r="L16" s="104">
        <f t="shared" si="0"/>
        <v>0</v>
      </c>
      <c r="M16" s="15">
        <f t="shared" si="1"/>
        <v>0</v>
      </c>
      <c r="N16" s="10" t="s">
        <v>924</v>
      </c>
      <c r="O16" s="115"/>
      <c r="P16" s="115"/>
      <c r="Q16" s="10"/>
    </row>
    <row r="17" spans="2:18" ht="24.75" customHeight="1" x14ac:dyDescent="0.25">
      <c r="B17" s="276" t="str">
        <f t="shared" si="2"/>
        <v/>
      </c>
      <c r="C17" s="276"/>
      <c r="D17" s="121"/>
      <c r="E17" s="114"/>
      <c r="F17" s="113"/>
      <c r="J17" s="16"/>
      <c r="L17" s="104">
        <f t="shared" si="0"/>
        <v>0</v>
      </c>
      <c r="M17" s="15">
        <f t="shared" si="1"/>
        <v>0</v>
      </c>
      <c r="N17" s="10"/>
      <c r="O17" s="115"/>
      <c r="P17" s="115"/>
      <c r="Q17" s="10"/>
    </row>
    <row r="18" spans="2:18" ht="24" customHeight="1" x14ac:dyDescent="0.25">
      <c r="B18" s="276" t="str">
        <f t="shared" si="2"/>
        <v/>
      </c>
      <c r="C18" s="276"/>
      <c r="D18" s="121"/>
      <c r="L18" s="104">
        <f t="shared" si="0"/>
        <v>0</v>
      </c>
      <c r="M18" s="15">
        <f t="shared" si="1"/>
        <v>0</v>
      </c>
    </row>
    <row r="19" spans="2:18" ht="15" customHeight="1" x14ac:dyDescent="0.25">
      <c r="B19" s="275" t="str">
        <f t="shared" si="2"/>
        <v/>
      </c>
      <c r="C19" s="275"/>
      <c r="D19" s="121"/>
      <c r="H19" s="97"/>
      <c r="I19" s="97"/>
      <c r="L19" s="104">
        <f t="shared" si="0"/>
        <v>0</v>
      </c>
      <c r="M19" s="15">
        <f t="shared" si="1"/>
        <v>0</v>
      </c>
    </row>
    <row r="20" spans="2:18" x14ac:dyDescent="0.25">
      <c r="B20" s="275" t="str">
        <f t="shared" si="2"/>
        <v/>
      </c>
      <c r="C20" s="275"/>
      <c r="D20" s="121"/>
      <c r="H20" s="97"/>
      <c r="I20" s="97"/>
      <c r="L20" s="104">
        <f t="shared" si="0"/>
        <v>0</v>
      </c>
      <c r="M20" s="15">
        <f t="shared" si="1"/>
        <v>0</v>
      </c>
    </row>
    <row r="21" spans="2:18" ht="24" customHeight="1" x14ac:dyDescent="0.25">
      <c r="B21" s="276" t="str">
        <f t="shared" si="2"/>
        <v/>
      </c>
      <c r="C21" s="276"/>
      <c r="D21" s="121"/>
      <c r="H21" s="97"/>
      <c r="I21" s="97"/>
      <c r="L21" s="104">
        <f t="shared" si="0"/>
        <v>0</v>
      </c>
      <c r="M21" s="15">
        <f t="shared" si="1"/>
        <v>0</v>
      </c>
    </row>
    <row r="22" spans="2:18" ht="24" customHeight="1" x14ac:dyDescent="0.25">
      <c r="B22" s="276" t="str">
        <f t="shared" si="2"/>
        <v/>
      </c>
      <c r="C22" s="276"/>
      <c r="D22" s="121"/>
      <c r="H22" s="97"/>
      <c r="I22" s="97"/>
      <c r="L22" s="104">
        <f t="shared" si="0"/>
        <v>0</v>
      </c>
      <c r="M22" s="15">
        <f t="shared" si="1"/>
        <v>0</v>
      </c>
    </row>
    <row r="23" spans="2:18" x14ac:dyDescent="0.25">
      <c r="B23" s="275" t="str">
        <f t="shared" si="2"/>
        <v/>
      </c>
      <c r="C23" s="275"/>
      <c r="D23" s="121"/>
      <c r="H23" s="97"/>
      <c r="I23" s="97"/>
      <c r="L23" s="104">
        <f t="shared" si="0"/>
        <v>0</v>
      </c>
      <c r="M23" s="15">
        <f t="shared" si="1"/>
        <v>0</v>
      </c>
    </row>
    <row r="24" spans="2:18" ht="24" customHeight="1" x14ac:dyDescent="0.25">
      <c r="B24" s="276" t="str">
        <f t="shared" si="2"/>
        <v/>
      </c>
      <c r="C24" s="276"/>
      <c r="D24" s="121"/>
      <c r="H24" s="97"/>
      <c r="I24" s="97"/>
      <c r="L24" s="104">
        <f t="shared" si="0"/>
        <v>0</v>
      </c>
      <c r="M24" s="15">
        <f t="shared" si="1"/>
        <v>0</v>
      </c>
    </row>
    <row r="25" spans="2:18" ht="24" customHeight="1" x14ac:dyDescent="0.25">
      <c r="B25" s="276" t="str">
        <f t="shared" ref="B25:B31" si="3">IF($B$9="","",IF($B$9=$P$3,R38,IF($B$9=$P$4,"",IF($B$9=$P$2,"",""))))</f>
        <v/>
      </c>
      <c r="C25" s="276"/>
      <c r="D25" s="121"/>
      <c r="H25" s="97"/>
      <c r="I25" s="97"/>
      <c r="L25" s="104">
        <f t="shared" si="0"/>
        <v>0</v>
      </c>
      <c r="M25" s="15">
        <f t="shared" si="1"/>
        <v>0</v>
      </c>
      <c r="N25" t="s">
        <v>71</v>
      </c>
      <c r="R25" s="98" t="s">
        <v>92</v>
      </c>
    </row>
    <row r="26" spans="2:18" x14ac:dyDescent="0.25">
      <c r="B26" s="276" t="str">
        <f t="shared" si="3"/>
        <v/>
      </c>
      <c r="C26" s="276"/>
      <c r="D26" s="121"/>
      <c r="H26" s="97"/>
      <c r="I26" s="97"/>
      <c r="L26" s="104">
        <f t="shared" si="0"/>
        <v>0</v>
      </c>
      <c r="M26" s="15">
        <f t="shared" si="1"/>
        <v>0</v>
      </c>
      <c r="P26" s="107" t="s">
        <v>76</v>
      </c>
      <c r="Q26" s="104">
        <v>3</v>
      </c>
      <c r="R26" s="104" t="s">
        <v>85</v>
      </c>
    </row>
    <row r="27" spans="2:18" x14ac:dyDescent="0.25">
      <c r="B27" s="276" t="str">
        <f t="shared" si="3"/>
        <v/>
      </c>
      <c r="C27" s="276"/>
      <c r="D27" s="121"/>
      <c r="H27" s="97"/>
      <c r="I27" s="97"/>
      <c r="L27" s="104">
        <f t="shared" si="0"/>
        <v>0</v>
      </c>
      <c r="M27" s="15">
        <f t="shared" si="1"/>
        <v>0</v>
      </c>
      <c r="P27" s="107">
        <f>SUM(I35:I344)</f>
        <v>0</v>
      </c>
      <c r="Q27" s="104">
        <v>4</v>
      </c>
      <c r="R27" s="104" t="s">
        <v>86</v>
      </c>
    </row>
    <row r="28" spans="2:18" x14ac:dyDescent="0.25">
      <c r="B28" s="276" t="str">
        <f t="shared" si="3"/>
        <v/>
      </c>
      <c r="C28" s="276"/>
      <c r="D28" s="121"/>
      <c r="H28" s="97"/>
      <c r="I28" s="97"/>
      <c r="L28" s="104">
        <f t="shared" si="0"/>
        <v>0</v>
      </c>
      <c r="M28" s="15">
        <f t="shared" si="1"/>
        <v>0</v>
      </c>
      <c r="Q28" s="104">
        <v>5</v>
      </c>
      <c r="R28" s="104" t="s">
        <v>87</v>
      </c>
    </row>
    <row r="29" spans="2:18" x14ac:dyDescent="0.25">
      <c r="B29" s="276" t="str">
        <f t="shared" si="3"/>
        <v/>
      </c>
      <c r="C29" s="276"/>
      <c r="D29" s="121"/>
      <c r="H29" s="97"/>
      <c r="I29" s="97"/>
      <c r="L29" s="104">
        <f t="shared" si="0"/>
        <v>0</v>
      </c>
      <c r="M29" s="15">
        <f t="shared" si="1"/>
        <v>0</v>
      </c>
      <c r="N29" t="s">
        <v>62</v>
      </c>
      <c r="Q29" s="104">
        <v>6</v>
      </c>
      <c r="R29" s="104" t="s">
        <v>88</v>
      </c>
    </row>
    <row r="30" spans="2:18" ht="24" customHeight="1" x14ac:dyDescent="0.25">
      <c r="B30" s="276" t="str">
        <f t="shared" si="3"/>
        <v/>
      </c>
      <c r="C30" s="276"/>
      <c r="D30" s="121"/>
      <c r="H30" s="97"/>
      <c r="I30" s="97"/>
      <c r="L30" s="104">
        <f t="shared" si="0"/>
        <v>0</v>
      </c>
      <c r="M30" s="15">
        <f t="shared" si="1"/>
        <v>0</v>
      </c>
      <c r="N30" t="s">
        <v>63</v>
      </c>
      <c r="Q30" s="104">
        <v>7</v>
      </c>
      <c r="R30" s="104" t="s">
        <v>89</v>
      </c>
    </row>
    <row r="31" spans="2:18" x14ac:dyDescent="0.25">
      <c r="B31" s="276" t="str">
        <f t="shared" si="3"/>
        <v/>
      </c>
      <c r="C31" s="276"/>
      <c r="D31" s="121"/>
      <c r="H31" s="97"/>
      <c r="I31" s="97"/>
      <c r="L31" s="104">
        <f t="shared" si="0"/>
        <v>0</v>
      </c>
      <c r="M31" s="15">
        <f t="shared" si="1"/>
        <v>0</v>
      </c>
      <c r="Q31" s="104">
        <v>8</v>
      </c>
      <c r="R31" s="104" t="s">
        <v>90</v>
      </c>
    </row>
    <row r="32" spans="2:18" x14ac:dyDescent="0.25">
      <c r="B32" s="274" t="str">
        <f>IF(OR(B9=P1,B9=""),"","Súčet tržieb")</f>
        <v/>
      </c>
      <c r="C32" s="274"/>
      <c r="D32" s="113" t="str">
        <f>IF(AND(D13="",D14="",D15="",D16="",D17="",D18="",D19="",D20="",D21="",D22="",D23="",D24="",D25="",D26="",D27="",D28="",D29="",D30="",D31=""),"",IF(OR(B9=P1,B9=""),"",IF(B9=P2,SUM(D13:D15),IF(B9=P3,SUM(D13:D31),IF(B9=P4,SUM(D13:D24))))))</f>
        <v/>
      </c>
      <c r="L32" s="98">
        <f>SUM(L13:L31)</f>
        <v>0</v>
      </c>
      <c r="M32" s="15">
        <f t="shared" si="1"/>
        <v>0</v>
      </c>
      <c r="Q32" s="104">
        <v>9</v>
      </c>
      <c r="R32" s="104" t="s">
        <v>91</v>
      </c>
    </row>
    <row r="33" spans="1:18" x14ac:dyDescent="0.25">
      <c r="N33" t="s">
        <v>65</v>
      </c>
      <c r="Q33" s="111">
        <v>30</v>
      </c>
      <c r="R33" s="104" t="s">
        <v>102</v>
      </c>
    </row>
    <row r="34" spans="1:18" ht="25.5" x14ac:dyDescent="0.25">
      <c r="A34" s="18" t="s">
        <v>61</v>
      </c>
      <c r="B34" s="18" t="s">
        <v>96</v>
      </c>
      <c r="C34" s="18" t="s">
        <v>71</v>
      </c>
      <c r="D34" s="106" t="s">
        <v>64</v>
      </c>
      <c r="E34" s="18" t="str">
        <f>IF(OR(B8="",B8="Vyberte typ prijímateľa"),"",IF(B8=N38,N30,IF(B8=N39,N29,"")))</f>
        <v/>
      </c>
      <c r="F34" s="112"/>
      <c r="G34" s="108" t="s">
        <v>97</v>
      </c>
      <c r="H34" s="108" t="s">
        <v>84</v>
      </c>
      <c r="I34" s="108" t="s">
        <v>79</v>
      </c>
      <c r="N34" t="s">
        <v>66</v>
      </c>
      <c r="Q34" s="111">
        <v>32</v>
      </c>
      <c r="R34" s="104" t="s">
        <v>103</v>
      </c>
    </row>
    <row r="35" spans="1:18" x14ac:dyDescent="0.25">
      <c r="A35" s="105"/>
      <c r="B35" s="105"/>
      <c r="C35" s="105"/>
      <c r="D35" s="109"/>
      <c r="E35" s="110"/>
      <c r="F35" s="110"/>
      <c r="G35" s="104" t="str">
        <f t="shared" ref="G35:G98" si="4">IF($B$8=$N$38,"vyroba",IF($B$8=$N$39,"sluzby",""))</f>
        <v/>
      </c>
      <c r="H3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" s="104">
        <f>IF(Tabuľka1[[#This Row],[Stĺpec7]]="chyba",1,0)</f>
        <v>0</v>
      </c>
      <c r="Q35" s="111">
        <v>33</v>
      </c>
      <c r="R35" s="104" t="s">
        <v>104</v>
      </c>
    </row>
    <row r="36" spans="1:18" x14ac:dyDescent="0.25">
      <c r="A36" s="105"/>
      <c r="B36" s="110"/>
      <c r="C36" s="110"/>
      <c r="D36" s="109"/>
      <c r="E36" s="110"/>
      <c r="F36" s="110"/>
      <c r="G36" s="104" t="str">
        <f t="shared" si="4"/>
        <v/>
      </c>
      <c r="H3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" s="104">
        <f>IF(Tabuľka1[[#This Row],[Stĺpec7]]="chyba",1,0)</f>
        <v>0</v>
      </c>
      <c r="Q36" s="111">
        <v>34</v>
      </c>
      <c r="R36" s="104" t="s">
        <v>105</v>
      </c>
    </row>
    <row r="37" spans="1:18" x14ac:dyDescent="0.25">
      <c r="A37" s="105"/>
      <c r="B37" s="110"/>
      <c r="C37" s="110"/>
      <c r="D37" s="109"/>
      <c r="E37" s="110"/>
      <c r="F37" s="110"/>
      <c r="G37" s="104" t="str">
        <f t="shared" si="4"/>
        <v/>
      </c>
      <c r="H3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" s="104">
        <f>IF(Tabuľka1[[#This Row],[Stĺpec7]]="chyba",1,0)</f>
        <v>0</v>
      </c>
      <c r="N37" t="s">
        <v>70</v>
      </c>
      <c r="Q37" s="111">
        <v>36</v>
      </c>
      <c r="R37" s="104" t="s">
        <v>106</v>
      </c>
    </row>
    <row r="38" spans="1:18" x14ac:dyDescent="0.25">
      <c r="A38" s="105"/>
      <c r="B38" s="110"/>
      <c r="C38" s="110"/>
      <c r="D38" s="109"/>
      <c r="E38" s="110"/>
      <c r="F38" s="110"/>
      <c r="G38" s="104" t="str">
        <f t="shared" si="4"/>
        <v/>
      </c>
      <c r="H3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" s="104">
        <f>IF(Tabuľka1[[#This Row],[Stĺpec7]]="chyba",1,0)</f>
        <v>0</v>
      </c>
      <c r="N38" t="s">
        <v>68</v>
      </c>
      <c r="Q38" s="111">
        <v>37</v>
      </c>
      <c r="R38" s="104" t="s">
        <v>107</v>
      </c>
    </row>
    <row r="39" spans="1:18" x14ac:dyDescent="0.25">
      <c r="A39" s="105"/>
      <c r="B39" s="110"/>
      <c r="C39" s="110"/>
      <c r="D39" s="109"/>
      <c r="E39" s="110"/>
      <c r="F39" s="110"/>
      <c r="G39" s="104" t="str">
        <f t="shared" si="4"/>
        <v/>
      </c>
      <c r="H3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" s="104">
        <f>IF(Tabuľka1[[#This Row],[Stĺpec7]]="chyba",1,0)</f>
        <v>0</v>
      </c>
      <c r="N39" t="s">
        <v>69</v>
      </c>
      <c r="Q39" s="111">
        <v>38</v>
      </c>
      <c r="R39" s="104" t="s">
        <v>108</v>
      </c>
    </row>
    <row r="40" spans="1:18" x14ac:dyDescent="0.25">
      <c r="A40" s="105"/>
      <c r="B40" s="110"/>
      <c r="C40" s="110"/>
      <c r="D40" s="109"/>
      <c r="E40" s="110"/>
      <c r="F40" s="110"/>
      <c r="G40" s="104" t="str">
        <f t="shared" si="4"/>
        <v/>
      </c>
      <c r="H4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" s="104">
        <f>IF(Tabuľka1[[#This Row],[Stĺpec7]]="chyba",1,0)</f>
        <v>0</v>
      </c>
      <c r="Q40" s="111">
        <v>40</v>
      </c>
      <c r="R40" s="104" t="s">
        <v>109</v>
      </c>
    </row>
    <row r="41" spans="1:18" x14ac:dyDescent="0.25">
      <c r="A41" s="105"/>
      <c r="B41" s="110"/>
      <c r="C41" s="110"/>
      <c r="D41" s="109"/>
      <c r="E41" s="110"/>
      <c r="F41" s="110"/>
      <c r="G41" s="104" t="str">
        <f t="shared" si="4"/>
        <v/>
      </c>
      <c r="H4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" s="104">
        <f>IF(Tabuľka1[[#This Row],[Stĺpec7]]="chyba",1,0)</f>
        <v>0</v>
      </c>
      <c r="N41" s="98"/>
      <c r="Q41" s="111">
        <v>41</v>
      </c>
      <c r="R41" s="104" t="s">
        <v>110</v>
      </c>
    </row>
    <row r="42" spans="1:18" x14ac:dyDescent="0.25">
      <c r="A42" s="105"/>
      <c r="B42" s="110"/>
      <c r="C42" s="110"/>
      <c r="D42" s="109"/>
      <c r="E42" s="110"/>
      <c r="F42" s="110"/>
      <c r="G42" s="104" t="str">
        <f t="shared" si="4"/>
        <v/>
      </c>
      <c r="H4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" s="104">
        <f>IF(Tabuľka1[[#This Row],[Stĺpec7]]="chyba",1,0)</f>
        <v>0</v>
      </c>
      <c r="N42" s="98" t="s">
        <v>53</v>
      </c>
      <c r="Q42" s="111">
        <v>42</v>
      </c>
      <c r="R42" s="104" t="s">
        <v>111</v>
      </c>
    </row>
    <row r="43" spans="1:18" x14ac:dyDescent="0.25">
      <c r="A43" s="105"/>
      <c r="B43" s="110"/>
      <c r="C43" s="110"/>
      <c r="D43" s="109"/>
      <c r="E43" s="110"/>
      <c r="F43" s="110"/>
      <c r="G43" s="104" t="str">
        <f t="shared" si="4"/>
        <v/>
      </c>
      <c r="H4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" s="104">
        <f>IF(Tabuľka1[[#This Row],[Stĺpec7]]="chyba",1,0)</f>
        <v>0</v>
      </c>
      <c r="N43" s="98" t="s">
        <v>54</v>
      </c>
      <c r="Q43" s="111">
        <v>43</v>
      </c>
      <c r="R43" s="104" t="s">
        <v>112</v>
      </c>
    </row>
    <row r="44" spans="1:18" x14ac:dyDescent="0.25">
      <c r="A44" s="105"/>
      <c r="B44" s="110"/>
      <c r="C44" s="110"/>
      <c r="D44" s="109"/>
      <c r="E44" s="110"/>
      <c r="F44" s="110"/>
      <c r="G44" s="104" t="str">
        <f t="shared" si="4"/>
        <v/>
      </c>
      <c r="H4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" s="104">
        <f>IF(Tabuľka1[[#This Row],[Stĺpec7]]="chyba",1,0)</f>
        <v>0</v>
      </c>
      <c r="N44" s="98" t="s">
        <v>73</v>
      </c>
      <c r="Q44" s="111">
        <v>44</v>
      </c>
      <c r="R44" s="104" t="s">
        <v>113</v>
      </c>
    </row>
    <row r="45" spans="1:18" x14ac:dyDescent="0.25">
      <c r="A45" s="105"/>
      <c r="B45" s="110"/>
      <c r="C45" s="110"/>
      <c r="D45" s="109"/>
      <c r="E45" s="110"/>
      <c r="F45" s="110"/>
      <c r="G45" s="104" t="str">
        <f t="shared" si="4"/>
        <v/>
      </c>
      <c r="H4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" s="104">
        <f>IF(Tabuľka1[[#This Row],[Stĺpec7]]="chyba",1,0)</f>
        <v>0</v>
      </c>
      <c r="N45" s="98" t="s">
        <v>56</v>
      </c>
    </row>
    <row r="46" spans="1:18" x14ac:dyDescent="0.25">
      <c r="A46" s="105"/>
      <c r="B46" s="110"/>
      <c r="C46" s="110"/>
      <c r="D46" s="109"/>
      <c r="E46" s="110"/>
      <c r="F46" s="110"/>
      <c r="G46" s="104" t="str">
        <f t="shared" si="4"/>
        <v/>
      </c>
      <c r="H4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" s="104">
        <f>IF(Tabuľka1[[#This Row],[Stĺpec7]]="chyba",1,0)</f>
        <v>0</v>
      </c>
      <c r="N46" s="98" t="s">
        <v>78</v>
      </c>
    </row>
    <row r="47" spans="1:18" x14ac:dyDescent="0.25">
      <c r="A47" s="105"/>
      <c r="B47" s="110"/>
      <c r="C47" s="110"/>
      <c r="D47" s="109"/>
      <c r="E47" s="110"/>
      <c r="F47" s="110"/>
      <c r="G47" s="104" t="str">
        <f t="shared" si="4"/>
        <v/>
      </c>
      <c r="H4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" s="104">
        <f>IF(Tabuľka1[[#This Row],[Stĺpec7]]="chyba",1,0)</f>
        <v>0</v>
      </c>
      <c r="N47" s="98" t="s">
        <v>74</v>
      </c>
    </row>
    <row r="48" spans="1:18" x14ac:dyDescent="0.25">
      <c r="A48" s="105"/>
      <c r="B48" s="110"/>
      <c r="C48" s="110"/>
      <c r="D48" s="109"/>
      <c r="E48" s="110"/>
      <c r="F48" s="110"/>
      <c r="G48" s="104" t="str">
        <f t="shared" si="4"/>
        <v/>
      </c>
      <c r="H4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" s="104">
        <f>IF(Tabuľka1[[#This Row],[Stĺpec7]]="chyba",1,0)</f>
        <v>0</v>
      </c>
    </row>
    <row r="49" spans="1:18" x14ac:dyDescent="0.25">
      <c r="A49" s="105"/>
      <c r="B49" s="110"/>
      <c r="C49" s="110"/>
      <c r="D49" s="109"/>
      <c r="E49" s="110"/>
      <c r="F49" s="110"/>
      <c r="G49" s="104" t="str">
        <f t="shared" si="4"/>
        <v/>
      </c>
      <c r="H4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" s="104">
        <f>IF(Tabuľka1[[#This Row],[Stĺpec7]]="chyba",1,0)</f>
        <v>0</v>
      </c>
    </row>
    <row r="50" spans="1:18" x14ac:dyDescent="0.25">
      <c r="A50" s="105"/>
      <c r="B50" s="110"/>
      <c r="C50" s="110"/>
      <c r="D50" s="109"/>
      <c r="E50" s="110"/>
      <c r="F50" s="110"/>
      <c r="G50" s="104" t="str">
        <f t="shared" si="4"/>
        <v/>
      </c>
      <c r="H5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" s="104">
        <f>IF(Tabuľka1[[#This Row],[Stĺpec7]]="chyba",1,0)</f>
        <v>0</v>
      </c>
      <c r="N50" s="98" t="s">
        <v>75</v>
      </c>
      <c r="Q50" s="104"/>
      <c r="R50" s="98" t="s">
        <v>93</v>
      </c>
    </row>
    <row r="51" spans="1:18" x14ac:dyDescent="0.25">
      <c r="A51" s="105"/>
      <c r="B51" s="110"/>
      <c r="C51" s="110"/>
      <c r="D51" s="109"/>
      <c r="E51" s="110"/>
      <c r="F51" s="110"/>
      <c r="G51" s="104" t="str">
        <f t="shared" si="4"/>
        <v/>
      </c>
      <c r="H5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" s="104">
        <f>IF(Tabuľka1[[#This Row],[Stĺpec7]]="chyba",1,0)</f>
        <v>0</v>
      </c>
      <c r="N51" s="98" t="s">
        <v>77</v>
      </c>
      <c r="Q51" s="104">
        <v>2</v>
      </c>
      <c r="R51" s="104" t="s">
        <v>85</v>
      </c>
    </row>
    <row r="52" spans="1:18" x14ac:dyDescent="0.25">
      <c r="A52" s="105"/>
      <c r="B52" s="110"/>
      <c r="C52" s="110"/>
      <c r="D52" s="109"/>
      <c r="E52" s="110"/>
      <c r="F52" s="110"/>
      <c r="G52" s="104" t="str">
        <f t="shared" si="4"/>
        <v/>
      </c>
      <c r="H5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" s="104">
        <f>IF(Tabuľka1[[#This Row],[Stĺpec7]]="chyba",1,0)</f>
        <v>0</v>
      </c>
      <c r="Q52" s="104">
        <v>3</v>
      </c>
      <c r="R52" s="104" t="s">
        <v>94</v>
      </c>
    </row>
    <row r="53" spans="1:18" x14ac:dyDescent="0.25">
      <c r="A53" s="105"/>
      <c r="B53" s="110"/>
      <c r="C53" s="110"/>
      <c r="D53" s="109"/>
      <c r="E53" s="110"/>
      <c r="F53" s="110"/>
      <c r="G53" s="104" t="str">
        <f t="shared" si="4"/>
        <v/>
      </c>
      <c r="H5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" s="104">
        <f>IF(Tabuľka1[[#This Row],[Stĺpec7]]="chyba",1,0)</f>
        <v>0</v>
      </c>
      <c r="Q53" s="104">
        <v>4</v>
      </c>
      <c r="R53" s="104" t="s">
        <v>95</v>
      </c>
    </row>
    <row r="54" spans="1:18" x14ac:dyDescent="0.25">
      <c r="A54" s="105"/>
      <c r="B54" s="110"/>
      <c r="C54" s="110"/>
      <c r="D54" s="109"/>
      <c r="E54" s="110"/>
      <c r="F54" s="110"/>
      <c r="G54" s="104" t="str">
        <f t="shared" si="4"/>
        <v/>
      </c>
      <c r="H5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" s="104">
        <f>IF(Tabuľka1[[#This Row],[Stĺpec7]]="chyba",1,0)</f>
        <v>0</v>
      </c>
      <c r="Q54" s="104">
        <v>5</v>
      </c>
      <c r="R54" s="104" t="s">
        <v>89</v>
      </c>
    </row>
    <row r="55" spans="1:18" x14ac:dyDescent="0.25">
      <c r="A55" s="105"/>
      <c r="B55" s="110"/>
      <c r="C55" s="110"/>
      <c r="D55" s="109"/>
      <c r="E55" s="110"/>
      <c r="F55" s="110"/>
      <c r="G55" s="104" t="str">
        <f t="shared" si="4"/>
        <v/>
      </c>
      <c r="H5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" s="104">
        <f>IF(Tabuľka1[[#This Row],[Stĺpec7]]="chyba",1,0)</f>
        <v>0</v>
      </c>
      <c r="Q55" s="104">
        <v>6</v>
      </c>
      <c r="R55" s="104" t="s">
        <v>90</v>
      </c>
    </row>
    <row r="56" spans="1:18" x14ac:dyDescent="0.25">
      <c r="A56" s="105"/>
      <c r="B56" s="110"/>
      <c r="C56" s="110"/>
      <c r="D56" s="109"/>
      <c r="E56" s="110"/>
      <c r="F56" s="110"/>
      <c r="G56" s="104" t="str">
        <f t="shared" si="4"/>
        <v/>
      </c>
      <c r="H5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" s="104">
        <f>IF(Tabuľka1[[#This Row],[Stĺpec7]]="chyba",1,0)</f>
        <v>0</v>
      </c>
      <c r="Q56" s="104">
        <v>7</v>
      </c>
      <c r="R56" s="104" t="s">
        <v>91</v>
      </c>
    </row>
    <row r="57" spans="1:18" x14ac:dyDescent="0.25">
      <c r="A57" s="105"/>
      <c r="B57" s="110"/>
      <c r="C57" s="110"/>
      <c r="D57" s="109"/>
      <c r="E57" s="110"/>
      <c r="F57" s="110"/>
      <c r="G57" s="104" t="str">
        <f t="shared" si="4"/>
        <v/>
      </c>
      <c r="H5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" s="104">
        <f>IF(Tabuľka1[[#This Row],[Stĺpec7]]="chyba",1,0)</f>
        <v>0</v>
      </c>
      <c r="Q57" s="104">
        <v>21</v>
      </c>
      <c r="R57" s="104" t="s">
        <v>102</v>
      </c>
    </row>
    <row r="58" spans="1:18" x14ac:dyDescent="0.25">
      <c r="A58" s="105"/>
      <c r="B58" s="110"/>
      <c r="C58" s="110"/>
      <c r="D58" s="109"/>
      <c r="E58" s="110"/>
      <c r="F58" s="110"/>
      <c r="G58" s="104" t="str">
        <f t="shared" si="4"/>
        <v/>
      </c>
      <c r="H5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" s="104">
        <f>IF(Tabuľka1[[#This Row],[Stĺpec7]]="chyba",1,0)</f>
        <v>0</v>
      </c>
      <c r="Q58" s="104">
        <v>22</v>
      </c>
      <c r="R58" s="104" t="s">
        <v>114</v>
      </c>
    </row>
    <row r="59" spans="1:18" x14ac:dyDescent="0.25">
      <c r="A59" s="105"/>
      <c r="B59" s="110"/>
      <c r="C59" s="110"/>
      <c r="D59" s="109"/>
      <c r="E59" s="110"/>
      <c r="F59" s="110"/>
      <c r="G59" s="104" t="str">
        <f t="shared" si="4"/>
        <v/>
      </c>
      <c r="H5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" s="104">
        <f>IF(Tabuľka1[[#This Row],[Stĺpec7]]="chyba",1,0)</f>
        <v>0</v>
      </c>
      <c r="Q59" s="104">
        <v>23</v>
      </c>
      <c r="R59" s="104" t="s">
        <v>115</v>
      </c>
    </row>
    <row r="60" spans="1:18" x14ac:dyDescent="0.25">
      <c r="A60" s="105"/>
      <c r="B60" s="110"/>
      <c r="C60" s="110"/>
      <c r="D60" s="109"/>
      <c r="E60" s="110"/>
      <c r="F60" s="110"/>
      <c r="G60" s="104" t="str">
        <f t="shared" si="4"/>
        <v/>
      </c>
      <c r="H6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" s="104">
        <f>IF(Tabuľka1[[#This Row],[Stĺpec7]]="chyba",1,0)</f>
        <v>0</v>
      </c>
      <c r="Q60" s="104">
        <v>24</v>
      </c>
      <c r="R60" s="104" t="s">
        <v>116</v>
      </c>
    </row>
    <row r="61" spans="1:18" x14ac:dyDescent="0.25">
      <c r="A61" s="105"/>
      <c r="B61" s="110"/>
      <c r="C61" s="110"/>
      <c r="D61" s="109"/>
      <c r="E61" s="110"/>
      <c r="F61" s="110"/>
      <c r="G61" s="104" t="str">
        <f t="shared" si="4"/>
        <v/>
      </c>
      <c r="H6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" s="104">
        <f>IF(Tabuľka1[[#This Row],[Stĺpec7]]="chyba",1,0)</f>
        <v>0</v>
      </c>
      <c r="Q61" s="104">
        <v>25</v>
      </c>
      <c r="R61" s="104" t="s">
        <v>111</v>
      </c>
    </row>
    <row r="62" spans="1:18" x14ac:dyDescent="0.25">
      <c r="A62" s="105"/>
      <c r="B62" s="110"/>
      <c r="C62" s="110"/>
      <c r="D62" s="109"/>
      <c r="E62" s="110"/>
      <c r="F62" s="110"/>
      <c r="G62" s="104" t="str">
        <f t="shared" si="4"/>
        <v/>
      </c>
      <c r="H6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" s="104">
        <f>IF(Tabuľka1[[#This Row],[Stĺpec7]]="chyba",1,0)</f>
        <v>0</v>
      </c>
      <c r="Q62" s="104">
        <v>26</v>
      </c>
      <c r="R62" s="104" t="s">
        <v>113</v>
      </c>
    </row>
    <row r="63" spans="1:18" x14ac:dyDescent="0.25">
      <c r="A63" s="105"/>
      <c r="B63" s="110"/>
      <c r="C63" s="110"/>
      <c r="D63" s="109"/>
      <c r="E63" s="110"/>
      <c r="F63" s="110"/>
      <c r="G63" s="104" t="str">
        <f t="shared" si="4"/>
        <v/>
      </c>
      <c r="H6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" s="104">
        <f>IF(Tabuľka1[[#This Row],[Stĺpec7]]="chyba",1,0)</f>
        <v>0</v>
      </c>
    </row>
    <row r="64" spans="1:18" x14ac:dyDescent="0.25">
      <c r="A64" s="105"/>
      <c r="B64" s="110"/>
      <c r="C64" s="110"/>
      <c r="D64" s="109"/>
      <c r="E64" s="110"/>
      <c r="F64" s="110"/>
      <c r="G64" s="104" t="str">
        <f t="shared" si="4"/>
        <v/>
      </c>
      <c r="H6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" s="104">
        <f>IF(Tabuľka1[[#This Row],[Stĺpec7]]="chyba",1,0)</f>
        <v>0</v>
      </c>
    </row>
    <row r="65" spans="1:18" x14ac:dyDescent="0.25">
      <c r="A65" s="105"/>
      <c r="B65" s="110"/>
      <c r="C65" s="110"/>
      <c r="D65" s="109"/>
      <c r="E65" s="110"/>
      <c r="F65" s="110"/>
      <c r="G65" s="104" t="str">
        <f t="shared" si="4"/>
        <v/>
      </c>
      <c r="H6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" s="104">
        <f>IF(Tabuľka1[[#This Row],[Stĺpec7]]="chyba",1,0)</f>
        <v>0</v>
      </c>
      <c r="R65" s="98" t="s">
        <v>117</v>
      </c>
    </row>
    <row r="66" spans="1:18" x14ac:dyDescent="0.25">
      <c r="A66" s="105"/>
      <c r="B66" s="110"/>
      <c r="C66" s="110"/>
      <c r="D66" s="109"/>
      <c r="E66" s="110"/>
      <c r="F66" s="110"/>
      <c r="G66" s="104" t="str">
        <f t="shared" si="4"/>
        <v/>
      </c>
      <c r="H6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" s="104">
        <f>IF(Tabuľka1[[#This Row],[Stĺpec7]]="chyba",1,0)</f>
        <v>0</v>
      </c>
      <c r="Q66" s="111">
        <v>1</v>
      </c>
      <c r="R66" s="104" t="s">
        <v>118</v>
      </c>
    </row>
    <row r="67" spans="1:18" x14ac:dyDescent="0.25">
      <c r="A67" s="105"/>
      <c r="B67" s="110"/>
      <c r="C67" s="110"/>
      <c r="D67" s="109"/>
      <c r="E67" s="110"/>
      <c r="F67" s="110"/>
      <c r="G67" s="104" t="str">
        <f t="shared" si="4"/>
        <v/>
      </c>
      <c r="H6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" s="104">
        <f>IF(Tabuľka1[[#This Row],[Stĺpec7]]="chyba",1,0)</f>
        <v>0</v>
      </c>
      <c r="Q67" s="111">
        <v>2</v>
      </c>
      <c r="R67" s="104" t="s">
        <v>119</v>
      </c>
    </row>
    <row r="68" spans="1:18" x14ac:dyDescent="0.25">
      <c r="A68" s="105"/>
      <c r="B68" s="110"/>
      <c r="C68" s="110"/>
      <c r="D68" s="109"/>
      <c r="E68" s="110"/>
      <c r="F68" s="110"/>
      <c r="G68" s="104" t="str">
        <f t="shared" si="4"/>
        <v/>
      </c>
      <c r="H6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" s="104">
        <f>IF(Tabuľka1[[#This Row],[Stĺpec7]]="chyba",1,0)</f>
        <v>0</v>
      </c>
      <c r="Q68" s="111">
        <v>3</v>
      </c>
      <c r="R68" s="104" t="s">
        <v>120</v>
      </c>
    </row>
    <row r="69" spans="1:18" x14ac:dyDescent="0.25">
      <c r="A69" s="105"/>
      <c r="B69" s="110"/>
      <c r="C69" s="110"/>
      <c r="D69" s="109"/>
      <c r="E69" s="110"/>
      <c r="F69" s="110"/>
      <c r="G69" s="104" t="str">
        <f t="shared" si="4"/>
        <v/>
      </c>
      <c r="H6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" s="104">
        <f>IF(Tabuľka1[[#This Row],[Stĺpec7]]="chyba",1,0)</f>
        <v>0</v>
      </c>
    </row>
    <row r="70" spans="1:18" x14ac:dyDescent="0.25">
      <c r="A70" s="105"/>
      <c r="B70" s="110"/>
      <c r="C70" s="110"/>
      <c r="D70" s="109"/>
      <c r="E70" s="110"/>
      <c r="F70" s="110"/>
      <c r="G70" s="104" t="str">
        <f t="shared" si="4"/>
        <v/>
      </c>
      <c r="H7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" s="104">
        <f>IF(Tabuľka1[[#This Row],[Stĺpec7]]="chyba",1,0)</f>
        <v>0</v>
      </c>
    </row>
    <row r="71" spans="1:18" x14ac:dyDescent="0.25">
      <c r="A71" s="105"/>
      <c r="B71" s="110"/>
      <c r="C71" s="110"/>
      <c r="D71" s="109"/>
      <c r="E71" s="110"/>
      <c r="F71" s="110"/>
      <c r="G71" s="104" t="str">
        <f t="shared" si="4"/>
        <v/>
      </c>
      <c r="H7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" s="104">
        <f>IF(Tabuľka1[[#This Row],[Stĺpec7]]="chyba",1,0)</f>
        <v>0</v>
      </c>
    </row>
    <row r="72" spans="1:18" x14ac:dyDescent="0.25">
      <c r="A72" s="105"/>
      <c r="B72" s="110"/>
      <c r="C72" s="110"/>
      <c r="D72" s="109"/>
      <c r="E72" s="110"/>
      <c r="F72" s="110"/>
      <c r="G72" s="104" t="str">
        <f t="shared" si="4"/>
        <v/>
      </c>
      <c r="H7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" s="104">
        <f>IF(Tabuľka1[[#This Row],[Stĺpec7]]="chyba",1,0)</f>
        <v>0</v>
      </c>
    </row>
    <row r="73" spans="1:18" x14ac:dyDescent="0.25">
      <c r="A73" s="105"/>
      <c r="B73" s="110"/>
      <c r="C73" s="110"/>
      <c r="D73" s="109"/>
      <c r="E73" s="110"/>
      <c r="F73" s="110"/>
      <c r="G73" s="104" t="str">
        <f t="shared" si="4"/>
        <v/>
      </c>
      <c r="H7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" s="104">
        <f>IF(Tabuľka1[[#This Row],[Stĺpec7]]="chyba",1,0)</f>
        <v>0</v>
      </c>
    </row>
    <row r="74" spans="1:18" x14ac:dyDescent="0.25">
      <c r="A74" s="105"/>
      <c r="B74" s="110"/>
      <c r="C74" s="110"/>
      <c r="D74" s="109"/>
      <c r="E74" s="110"/>
      <c r="F74" s="110"/>
      <c r="G74" s="104" t="str">
        <f t="shared" si="4"/>
        <v/>
      </c>
      <c r="H7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" s="104">
        <f>IF(Tabuľka1[[#This Row],[Stĺpec7]]="chyba",1,0)</f>
        <v>0</v>
      </c>
    </row>
    <row r="75" spans="1:18" x14ac:dyDescent="0.25">
      <c r="A75" s="105"/>
      <c r="B75" s="110"/>
      <c r="C75" s="110"/>
      <c r="D75" s="109"/>
      <c r="E75" s="110"/>
      <c r="F75" s="110"/>
      <c r="G75" s="104" t="str">
        <f t="shared" si="4"/>
        <v/>
      </c>
      <c r="H7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" s="104">
        <f>IF(Tabuľka1[[#This Row],[Stĺpec7]]="chyba",1,0)</f>
        <v>0</v>
      </c>
    </row>
    <row r="76" spans="1:18" x14ac:dyDescent="0.25">
      <c r="A76" s="105"/>
      <c r="B76" s="110"/>
      <c r="C76" s="110"/>
      <c r="D76" s="109"/>
      <c r="E76" s="110"/>
      <c r="F76" s="110"/>
      <c r="G76" s="104" t="str">
        <f t="shared" si="4"/>
        <v/>
      </c>
      <c r="H7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" s="104">
        <f>IF(Tabuľka1[[#This Row],[Stĺpec7]]="chyba",1,0)</f>
        <v>0</v>
      </c>
    </row>
    <row r="77" spans="1:18" x14ac:dyDescent="0.25">
      <c r="A77" s="105"/>
      <c r="B77" s="110"/>
      <c r="C77" s="110"/>
      <c r="D77" s="109"/>
      <c r="E77" s="110"/>
      <c r="F77" s="110"/>
      <c r="G77" s="104" t="str">
        <f t="shared" si="4"/>
        <v/>
      </c>
      <c r="H7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" s="104">
        <f>IF(Tabuľka1[[#This Row],[Stĺpec7]]="chyba",1,0)</f>
        <v>0</v>
      </c>
    </row>
    <row r="78" spans="1:18" x14ac:dyDescent="0.25">
      <c r="A78" s="105"/>
      <c r="B78" s="110"/>
      <c r="C78" s="110"/>
      <c r="D78" s="109"/>
      <c r="E78" s="110"/>
      <c r="F78" s="110"/>
      <c r="G78" s="111" t="str">
        <f t="shared" si="4"/>
        <v/>
      </c>
      <c r="H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" s="104">
        <f>IF(Tabuľka1[[#This Row],[Stĺpec7]]="chyba",1,0)</f>
        <v>0</v>
      </c>
    </row>
    <row r="79" spans="1:18" x14ac:dyDescent="0.25">
      <c r="A79" s="105"/>
      <c r="B79" s="110"/>
      <c r="C79" s="110"/>
      <c r="D79" s="109"/>
      <c r="E79" s="110"/>
      <c r="F79" s="110"/>
      <c r="G79" s="104" t="str">
        <f t="shared" si="4"/>
        <v/>
      </c>
      <c r="H7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" s="104">
        <f>IF(Tabuľka1[[#This Row],[Stĺpec7]]="chyba",1,0)</f>
        <v>0</v>
      </c>
    </row>
    <row r="80" spans="1:18" x14ac:dyDescent="0.25">
      <c r="A80" s="105"/>
      <c r="B80" s="110"/>
      <c r="C80" s="110"/>
      <c r="D80" s="109"/>
      <c r="E80" s="110"/>
      <c r="F80" s="110"/>
      <c r="G80" s="104" t="str">
        <f t="shared" si="4"/>
        <v/>
      </c>
      <c r="H8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" s="104">
        <f>IF(Tabuľka1[[#This Row],[Stĺpec7]]="chyba",1,0)</f>
        <v>0</v>
      </c>
    </row>
    <row r="81" spans="1:9" x14ac:dyDescent="0.25">
      <c r="A81" s="105"/>
      <c r="B81" s="110"/>
      <c r="C81" s="110"/>
      <c r="D81" s="109"/>
      <c r="E81" s="110"/>
      <c r="F81" s="110"/>
      <c r="G81" s="104" t="str">
        <f t="shared" si="4"/>
        <v/>
      </c>
      <c r="H8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" s="104">
        <f>IF(Tabuľka1[[#This Row],[Stĺpec7]]="chyba",1,0)</f>
        <v>0</v>
      </c>
    </row>
    <row r="82" spans="1:9" x14ac:dyDescent="0.25">
      <c r="A82" s="105"/>
      <c r="B82" s="110"/>
      <c r="C82" s="110"/>
      <c r="D82" s="109"/>
      <c r="E82" s="110"/>
      <c r="F82" s="110"/>
      <c r="G82" s="104" t="str">
        <f t="shared" si="4"/>
        <v/>
      </c>
      <c r="H8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" s="104">
        <f>IF(Tabuľka1[[#This Row],[Stĺpec7]]="chyba",1,0)</f>
        <v>0</v>
      </c>
    </row>
    <row r="83" spans="1:9" x14ac:dyDescent="0.25">
      <c r="A83" s="105"/>
      <c r="B83" s="110"/>
      <c r="C83" s="110"/>
      <c r="D83" s="109"/>
      <c r="E83" s="110"/>
      <c r="F83" s="110"/>
      <c r="G83" s="104" t="str">
        <f t="shared" si="4"/>
        <v/>
      </c>
      <c r="H8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" s="104">
        <f>IF(Tabuľka1[[#This Row],[Stĺpec7]]="chyba",1,0)</f>
        <v>0</v>
      </c>
    </row>
    <row r="84" spans="1:9" x14ac:dyDescent="0.25">
      <c r="A84" s="105"/>
      <c r="B84" s="110"/>
      <c r="C84" s="110"/>
      <c r="D84" s="109"/>
      <c r="E84" s="110"/>
      <c r="F84" s="110"/>
      <c r="G84" s="104" t="str">
        <f t="shared" si="4"/>
        <v/>
      </c>
      <c r="H8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" s="104">
        <f>IF(Tabuľka1[[#This Row],[Stĺpec7]]="chyba",1,0)</f>
        <v>0</v>
      </c>
    </row>
    <row r="85" spans="1:9" x14ac:dyDescent="0.25">
      <c r="A85" s="105"/>
      <c r="B85" s="110"/>
      <c r="C85" s="110"/>
      <c r="D85" s="109"/>
      <c r="E85" s="110"/>
      <c r="F85" s="110"/>
      <c r="G85" s="104" t="str">
        <f t="shared" si="4"/>
        <v/>
      </c>
      <c r="H8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" s="104">
        <f>IF(Tabuľka1[[#This Row],[Stĺpec7]]="chyba",1,0)</f>
        <v>0</v>
      </c>
    </row>
    <row r="86" spans="1:9" x14ac:dyDescent="0.25">
      <c r="A86" s="105"/>
      <c r="B86" s="110"/>
      <c r="C86" s="110"/>
      <c r="D86" s="109"/>
      <c r="E86" s="110"/>
      <c r="F86" s="110"/>
      <c r="G86" s="104" t="str">
        <f t="shared" si="4"/>
        <v/>
      </c>
      <c r="H8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" s="104">
        <f>IF(Tabuľka1[[#This Row],[Stĺpec7]]="chyba",1,0)</f>
        <v>0</v>
      </c>
    </row>
    <row r="87" spans="1:9" x14ac:dyDescent="0.25">
      <c r="A87" s="105"/>
      <c r="B87" s="110"/>
      <c r="C87" s="110"/>
      <c r="D87" s="109"/>
      <c r="E87" s="110"/>
      <c r="F87" s="110"/>
      <c r="G87" s="104" t="str">
        <f t="shared" si="4"/>
        <v/>
      </c>
      <c r="H8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" s="104">
        <f>IF(Tabuľka1[[#This Row],[Stĺpec7]]="chyba",1,0)</f>
        <v>0</v>
      </c>
    </row>
    <row r="88" spans="1:9" x14ac:dyDescent="0.25">
      <c r="A88" s="105"/>
      <c r="B88" s="110"/>
      <c r="C88" s="110"/>
      <c r="D88" s="109"/>
      <c r="E88" s="110"/>
      <c r="F88" s="110"/>
      <c r="G88" s="104" t="str">
        <f t="shared" si="4"/>
        <v/>
      </c>
      <c r="H8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" s="104">
        <f>IF(Tabuľka1[[#This Row],[Stĺpec7]]="chyba",1,0)</f>
        <v>0</v>
      </c>
    </row>
    <row r="89" spans="1:9" x14ac:dyDescent="0.25">
      <c r="A89" s="105"/>
      <c r="B89" s="110"/>
      <c r="C89" s="110"/>
      <c r="D89" s="109"/>
      <c r="E89" s="110"/>
      <c r="F89" s="110"/>
      <c r="G89" s="104" t="str">
        <f t="shared" si="4"/>
        <v/>
      </c>
      <c r="H8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" s="104">
        <f>IF(Tabuľka1[[#This Row],[Stĺpec7]]="chyba",1,0)</f>
        <v>0</v>
      </c>
    </row>
    <row r="90" spans="1:9" x14ac:dyDescent="0.25">
      <c r="A90" s="105"/>
      <c r="B90" s="110"/>
      <c r="C90" s="110"/>
      <c r="D90" s="109"/>
      <c r="E90" s="110"/>
      <c r="F90" s="110"/>
      <c r="G90" s="104" t="str">
        <f t="shared" si="4"/>
        <v/>
      </c>
      <c r="H9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" s="104">
        <f>IF(Tabuľka1[[#This Row],[Stĺpec7]]="chyba",1,0)</f>
        <v>0</v>
      </c>
    </row>
    <row r="91" spans="1:9" x14ac:dyDescent="0.25">
      <c r="A91" s="105"/>
      <c r="B91" s="110"/>
      <c r="C91" s="110"/>
      <c r="D91" s="109"/>
      <c r="E91" s="110"/>
      <c r="F91" s="110"/>
      <c r="G91" s="104" t="str">
        <f t="shared" si="4"/>
        <v/>
      </c>
      <c r="H9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" s="104">
        <f>IF(Tabuľka1[[#This Row],[Stĺpec7]]="chyba",1,0)</f>
        <v>0</v>
      </c>
    </row>
    <row r="92" spans="1:9" x14ac:dyDescent="0.25">
      <c r="A92" s="105"/>
      <c r="B92" s="110"/>
      <c r="C92" s="110"/>
      <c r="D92" s="109"/>
      <c r="E92" s="110"/>
      <c r="F92" s="110"/>
      <c r="G92" s="104" t="str">
        <f t="shared" si="4"/>
        <v/>
      </c>
      <c r="H9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" s="104">
        <f>IF(Tabuľka1[[#This Row],[Stĺpec7]]="chyba",1,0)</f>
        <v>0</v>
      </c>
    </row>
    <row r="93" spans="1:9" x14ac:dyDescent="0.25">
      <c r="A93" s="105"/>
      <c r="B93" s="110"/>
      <c r="C93" s="110"/>
      <c r="D93" s="109"/>
      <c r="E93" s="110"/>
      <c r="F93" s="110"/>
      <c r="G93" s="104" t="str">
        <f t="shared" si="4"/>
        <v/>
      </c>
      <c r="H9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" s="104">
        <f>IF(Tabuľka1[[#This Row],[Stĺpec7]]="chyba",1,0)</f>
        <v>0</v>
      </c>
    </row>
    <row r="94" spans="1:9" x14ac:dyDescent="0.25">
      <c r="A94" s="105"/>
      <c r="B94" s="110"/>
      <c r="C94" s="110"/>
      <c r="D94" s="109"/>
      <c r="E94" s="110"/>
      <c r="F94" s="110"/>
      <c r="G94" s="104" t="str">
        <f t="shared" si="4"/>
        <v/>
      </c>
      <c r="H9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" s="104">
        <f>IF(Tabuľka1[[#This Row],[Stĺpec7]]="chyba",1,0)</f>
        <v>0</v>
      </c>
    </row>
    <row r="95" spans="1:9" x14ac:dyDescent="0.25">
      <c r="A95" s="105"/>
      <c r="B95" s="110"/>
      <c r="C95" s="110"/>
      <c r="D95" s="109"/>
      <c r="E95" s="110"/>
      <c r="F95" s="110"/>
      <c r="G95" s="104" t="str">
        <f t="shared" si="4"/>
        <v/>
      </c>
      <c r="H9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" s="104">
        <f>IF(Tabuľka1[[#This Row],[Stĺpec7]]="chyba",1,0)</f>
        <v>0</v>
      </c>
    </row>
    <row r="96" spans="1:9" x14ac:dyDescent="0.25">
      <c r="A96" s="105"/>
      <c r="B96" s="110"/>
      <c r="C96" s="110"/>
      <c r="D96" s="109"/>
      <c r="E96" s="110"/>
      <c r="F96" s="110"/>
      <c r="G96" s="104" t="str">
        <f t="shared" si="4"/>
        <v/>
      </c>
      <c r="H9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" s="104">
        <f>IF(Tabuľka1[[#This Row],[Stĺpec7]]="chyba",1,0)</f>
        <v>0</v>
      </c>
    </row>
    <row r="97" spans="1:9" x14ac:dyDescent="0.25">
      <c r="A97" s="105"/>
      <c r="B97" s="110"/>
      <c r="C97" s="110"/>
      <c r="D97" s="109"/>
      <c r="E97" s="110"/>
      <c r="F97" s="110"/>
      <c r="G97" s="104" t="str">
        <f t="shared" si="4"/>
        <v/>
      </c>
      <c r="H9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" s="104">
        <f>IF(Tabuľka1[[#This Row],[Stĺpec7]]="chyba",1,0)</f>
        <v>0</v>
      </c>
    </row>
    <row r="98" spans="1:9" x14ac:dyDescent="0.25">
      <c r="A98" s="105"/>
      <c r="B98" s="110"/>
      <c r="C98" s="110"/>
      <c r="D98" s="109"/>
      <c r="E98" s="110"/>
      <c r="F98" s="110"/>
      <c r="G98" s="104" t="str">
        <f t="shared" si="4"/>
        <v/>
      </c>
      <c r="H9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" s="104">
        <f>IF(Tabuľka1[[#This Row],[Stĺpec7]]="chyba",1,0)</f>
        <v>0</v>
      </c>
    </row>
    <row r="99" spans="1:9" x14ac:dyDescent="0.25">
      <c r="A99" s="105"/>
      <c r="B99" s="110"/>
      <c r="C99" s="110"/>
      <c r="D99" s="109"/>
      <c r="E99" s="110"/>
      <c r="F99" s="110"/>
      <c r="G99" s="104" t="str">
        <f t="shared" ref="G99:G162" si="5">IF($B$8=$N$38,"vyroba",IF($B$8=$N$39,"sluzby",""))</f>
        <v/>
      </c>
      <c r="H9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" s="104">
        <f>IF(Tabuľka1[[#This Row],[Stĺpec7]]="chyba",1,0)</f>
        <v>0</v>
      </c>
    </row>
    <row r="100" spans="1:9" x14ac:dyDescent="0.25">
      <c r="A100" s="105"/>
      <c r="B100" s="110"/>
      <c r="C100" s="110"/>
      <c r="D100" s="109"/>
      <c r="E100" s="110"/>
      <c r="F100" s="110"/>
      <c r="G100" s="104" t="str">
        <f t="shared" si="5"/>
        <v/>
      </c>
      <c r="H10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" s="104">
        <f>IF(Tabuľka1[[#This Row],[Stĺpec7]]="chyba",1,0)</f>
        <v>0</v>
      </c>
    </row>
    <row r="101" spans="1:9" x14ac:dyDescent="0.25">
      <c r="A101" s="105"/>
      <c r="B101" s="110"/>
      <c r="C101" s="110"/>
      <c r="D101" s="109"/>
      <c r="E101" s="110"/>
      <c r="F101" s="110"/>
      <c r="G101" s="104" t="str">
        <f t="shared" si="5"/>
        <v/>
      </c>
      <c r="H10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" s="104">
        <f>IF(Tabuľka1[[#This Row],[Stĺpec7]]="chyba",1,0)</f>
        <v>0</v>
      </c>
    </row>
    <row r="102" spans="1:9" x14ac:dyDescent="0.25">
      <c r="A102" s="105"/>
      <c r="B102" s="110"/>
      <c r="C102" s="110"/>
      <c r="D102" s="109"/>
      <c r="E102" s="110"/>
      <c r="F102" s="110"/>
      <c r="G102" s="104" t="str">
        <f t="shared" si="5"/>
        <v/>
      </c>
      <c r="H10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" s="104">
        <f>IF(Tabuľka1[[#This Row],[Stĺpec7]]="chyba",1,0)</f>
        <v>0</v>
      </c>
    </row>
    <row r="103" spans="1:9" x14ac:dyDescent="0.25">
      <c r="A103" s="105"/>
      <c r="B103" s="110"/>
      <c r="C103" s="110"/>
      <c r="D103" s="109"/>
      <c r="E103" s="110"/>
      <c r="F103" s="110"/>
      <c r="G103" s="104" t="str">
        <f t="shared" si="5"/>
        <v/>
      </c>
      <c r="H10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" s="104">
        <f>IF(Tabuľka1[[#This Row],[Stĺpec7]]="chyba",1,0)</f>
        <v>0</v>
      </c>
    </row>
    <row r="104" spans="1:9" x14ac:dyDescent="0.25">
      <c r="A104" s="105"/>
      <c r="B104" s="110"/>
      <c r="C104" s="110"/>
      <c r="D104" s="109"/>
      <c r="E104" s="110"/>
      <c r="F104" s="110"/>
      <c r="G104" s="104" t="str">
        <f t="shared" si="5"/>
        <v/>
      </c>
      <c r="H10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" s="104">
        <f>IF(Tabuľka1[[#This Row],[Stĺpec7]]="chyba",1,0)</f>
        <v>0</v>
      </c>
    </row>
    <row r="105" spans="1:9" x14ac:dyDescent="0.25">
      <c r="A105" s="105"/>
      <c r="B105" s="110"/>
      <c r="C105" s="110"/>
      <c r="D105" s="109"/>
      <c r="E105" s="110"/>
      <c r="F105" s="110"/>
      <c r="G105" s="104" t="str">
        <f t="shared" si="5"/>
        <v/>
      </c>
      <c r="H10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" s="104">
        <f>IF(Tabuľka1[[#This Row],[Stĺpec7]]="chyba",1,0)</f>
        <v>0</v>
      </c>
    </row>
    <row r="106" spans="1:9" x14ac:dyDescent="0.25">
      <c r="A106" s="105"/>
      <c r="B106" s="110"/>
      <c r="C106" s="110"/>
      <c r="D106" s="109"/>
      <c r="E106" s="110"/>
      <c r="F106" s="110"/>
      <c r="G106" s="104" t="str">
        <f t="shared" si="5"/>
        <v/>
      </c>
      <c r="H10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" s="104">
        <f>IF(Tabuľka1[[#This Row],[Stĺpec7]]="chyba",1,0)</f>
        <v>0</v>
      </c>
    </row>
    <row r="107" spans="1:9" x14ac:dyDescent="0.25">
      <c r="A107" s="105"/>
      <c r="B107" s="110"/>
      <c r="C107" s="110"/>
      <c r="D107" s="109"/>
      <c r="E107" s="110"/>
      <c r="F107" s="110"/>
      <c r="G107" s="104" t="str">
        <f t="shared" si="5"/>
        <v/>
      </c>
      <c r="H10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" s="104">
        <f>IF(Tabuľka1[[#This Row],[Stĺpec7]]="chyba",1,0)</f>
        <v>0</v>
      </c>
    </row>
    <row r="108" spans="1:9" x14ac:dyDescent="0.25">
      <c r="A108" s="105"/>
      <c r="B108" s="110"/>
      <c r="C108" s="110"/>
      <c r="D108" s="109"/>
      <c r="E108" s="110"/>
      <c r="F108" s="110"/>
      <c r="G108" s="104" t="str">
        <f t="shared" si="5"/>
        <v/>
      </c>
      <c r="H10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" s="104">
        <f>IF(Tabuľka1[[#This Row],[Stĺpec7]]="chyba",1,0)</f>
        <v>0</v>
      </c>
    </row>
    <row r="109" spans="1:9" x14ac:dyDescent="0.25">
      <c r="A109" s="105"/>
      <c r="B109" s="110"/>
      <c r="C109" s="110"/>
      <c r="D109" s="109"/>
      <c r="E109" s="110"/>
      <c r="F109" s="110"/>
      <c r="G109" s="104" t="str">
        <f t="shared" si="5"/>
        <v/>
      </c>
      <c r="H10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" s="104">
        <f>IF(Tabuľka1[[#This Row],[Stĺpec7]]="chyba",1,0)</f>
        <v>0</v>
      </c>
    </row>
    <row r="110" spans="1:9" x14ac:dyDescent="0.25">
      <c r="A110" s="105"/>
      <c r="B110" s="110"/>
      <c r="C110" s="110"/>
      <c r="D110" s="109"/>
      <c r="E110" s="110"/>
      <c r="F110" s="110"/>
      <c r="G110" s="104" t="str">
        <f t="shared" si="5"/>
        <v/>
      </c>
      <c r="H11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" s="104">
        <f>IF(Tabuľka1[[#This Row],[Stĺpec7]]="chyba",1,0)</f>
        <v>0</v>
      </c>
    </row>
    <row r="111" spans="1:9" x14ac:dyDescent="0.25">
      <c r="A111" s="105"/>
      <c r="B111" s="110"/>
      <c r="C111" s="110"/>
      <c r="D111" s="109"/>
      <c r="E111" s="110"/>
      <c r="F111" s="110"/>
      <c r="G111" s="104" t="str">
        <f t="shared" si="5"/>
        <v/>
      </c>
      <c r="H11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" s="104">
        <f>IF(Tabuľka1[[#This Row],[Stĺpec7]]="chyba",1,0)</f>
        <v>0</v>
      </c>
    </row>
    <row r="112" spans="1:9" x14ac:dyDescent="0.25">
      <c r="A112" s="105"/>
      <c r="B112" s="110"/>
      <c r="C112" s="110"/>
      <c r="D112" s="109"/>
      <c r="E112" s="110"/>
      <c r="F112" s="110"/>
      <c r="G112" s="104" t="str">
        <f t="shared" si="5"/>
        <v/>
      </c>
      <c r="H11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" s="104">
        <f>IF(Tabuľka1[[#This Row],[Stĺpec7]]="chyba",1,0)</f>
        <v>0</v>
      </c>
    </row>
    <row r="113" spans="1:9" x14ac:dyDescent="0.25">
      <c r="A113" s="105"/>
      <c r="B113" s="110"/>
      <c r="C113" s="110"/>
      <c r="D113" s="109"/>
      <c r="E113" s="110"/>
      <c r="F113" s="110"/>
      <c r="G113" s="104" t="str">
        <f t="shared" si="5"/>
        <v/>
      </c>
      <c r="H11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" s="104">
        <f>IF(Tabuľka1[[#This Row],[Stĺpec7]]="chyba",1,0)</f>
        <v>0</v>
      </c>
    </row>
    <row r="114" spans="1:9" x14ac:dyDescent="0.25">
      <c r="A114" s="105"/>
      <c r="B114" s="110"/>
      <c r="C114" s="110"/>
      <c r="D114" s="109"/>
      <c r="E114" s="110"/>
      <c r="F114" s="110"/>
      <c r="G114" s="104" t="str">
        <f t="shared" si="5"/>
        <v/>
      </c>
      <c r="H11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" s="104">
        <f>IF(Tabuľka1[[#This Row],[Stĺpec7]]="chyba",1,0)</f>
        <v>0</v>
      </c>
    </row>
    <row r="115" spans="1:9" x14ac:dyDescent="0.25">
      <c r="A115" s="105"/>
      <c r="B115" s="110"/>
      <c r="C115" s="110"/>
      <c r="D115" s="109"/>
      <c r="E115" s="110"/>
      <c r="F115" s="110"/>
      <c r="G115" s="104" t="str">
        <f t="shared" si="5"/>
        <v/>
      </c>
      <c r="H11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" s="104">
        <f>IF(Tabuľka1[[#This Row],[Stĺpec7]]="chyba",1,0)</f>
        <v>0</v>
      </c>
    </row>
    <row r="116" spans="1:9" x14ac:dyDescent="0.25">
      <c r="A116" s="105"/>
      <c r="B116" s="110"/>
      <c r="C116" s="110"/>
      <c r="D116" s="109"/>
      <c r="E116" s="110"/>
      <c r="F116" s="110"/>
      <c r="G116" s="104" t="str">
        <f t="shared" si="5"/>
        <v/>
      </c>
      <c r="H11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" s="104">
        <f>IF(Tabuľka1[[#This Row],[Stĺpec7]]="chyba",1,0)</f>
        <v>0</v>
      </c>
    </row>
    <row r="117" spans="1:9" x14ac:dyDescent="0.25">
      <c r="A117" s="105"/>
      <c r="B117" s="110"/>
      <c r="C117" s="110"/>
      <c r="D117" s="109"/>
      <c r="E117" s="110"/>
      <c r="F117" s="110"/>
      <c r="G117" s="104" t="str">
        <f t="shared" si="5"/>
        <v/>
      </c>
      <c r="H11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" s="104">
        <f>IF(Tabuľka1[[#This Row],[Stĺpec7]]="chyba",1,0)</f>
        <v>0</v>
      </c>
    </row>
    <row r="118" spans="1:9" x14ac:dyDescent="0.25">
      <c r="A118" s="105"/>
      <c r="B118" s="110"/>
      <c r="C118" s="110"/>
      <c r="D118" s="109"/>
      <c r="E118" s="110"/>
      <c r="F118" s="110"/>
      <c r="G118" s="104" t="str">
        <f t="shared" si="5"/>
        <v/>
      </c>
      <c r="H11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" s="104">
        <f>IF(Tabuľka1[[#This Row],[Stĺpec7]]="chyba",1,0)</f>
        <v>0</v>
      </c>
    </row>
    <row r="119" spans="1:9" x14ac:dyDescent="0.25">
      <c r="A119" s="105"/>
      <c r="B119" s="110"/>
      <c r="C119" s="110"/>
      <c r="D119" s="109"/>
      <c r="E119" s="110"/>
      <c r="F119" s="110"/>
      <c r="G119" s="104" t="str">
        <f t="shared" si="5"/>
        <v/>
      </c>
      <c r="H11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" s="104">
        <f>IF(Tabuľka1[[#This Row],[Stĺpec7]]="chyba",1,0)</f>
        <v>0</v>
      </c>
    </row>
    <row r="120" spans="1:9" x14ac:dyDescent="0.25">
      <c r="A120" s="105"/>
      <c r="B120" s="110"/>
      <c r="C120" s="110"/>
      <c r="D120" s="109"/>
      <c r="E120" s="110"/>
      <c r="F120" s="110"/>
      <c r="G120" s="104" t="str">
        <f t="shared" si="5"/>
        <v/>
      </c>
      <c r="H12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0" s="104">
        <f>IF(Tabuľka1[[#This Row],[Stĺpec7]]="chyba",1,0)</f>
        <v>0</v>
      </c>
    </row>
    <row r="121" spans="1:9" x14ac:dyDescent="0.25">
      <c r="A121" s="105"/>
      <c r="B121" s="110"/>
      <c r="C121" s="110"/>
      <c r="D121" s="109"/>
      <c r="E121" s="110"/>
      <c r="F121" s="110"/>
      <c r="G121" s="104" t="str">
        <f t="shared" si="5"/>
        <v/>
      </c>
      <c r="H12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1" s="104">
        <f>IF(Tabuľka1[[#This Row],[Stĺpec7]]="chyba",1,0)</f>
        <v>0</v>
      </c>
    </row>
    <row r="122" spans="1:9" x14ac:dyDescent="0.25">
      <c r="A122" s="105"/>
      <c r="B122" s="110"/>
      <c r="C122" s="110"/>
      <c r="D122" s="109"/>
      <c r="E122" s="110"/>
      <c r="F122" s="110"/>
      <c r="G122" s="104" t="str">
        <f t="shared" si="5"/>
        <v/>
      </c>
      <c r="H12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2" s="104">
        <f>IF(Tabuľka1[[#This Row],[Stĺpec7]]="chyba",1,0)</f>
        <v>0</v>
      </c>
    </row>
    <row r="123" spans="1:9" x14ac:dyDescent="0.25">
      <c r="A123" s="105"/>
      <c r="B123" s="110"/>
      <c r="C123" s="110"/>
      <c r="D123" s="109"/>
      <c r="E123" s="110"/>
      <c r="F123" s="110"/>
      <c r="G123" s="104" t="str">
        <f t="shared" si="5"/>
        <v/>
      </c>
      <c r="H12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3" s="104">
        <f>IF(Tabuľka1[[#This Row],[Stĺpec7]]="chyba",1,0)</f>
        <v>0</v>
      </c>
    </row>
    <row r="124" spans="1:9" x14ac:dyDescent="0.25">
      <c r="A124" s="105"/>
      <c r="B124" s="110"/>
      <c r="C124" s="110"/>
      <c r="D124" s="109"/>
      <c r="E124" s="110"/>
      <c r="F124" s="110"/>
      <c r="G124" s="104" t="str">
        <f t="shared" si="5"/>
        <v/>
      </c>
      <c r="H12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4" s="104">
        <f>IF(Tabuľka1[[#This Row],[Stĺpec7]]="chyba",1,0)</f>
        <v>0</v>
      </c>
    </row>
    <row r="125" spans="1:9" x14ac:dyDescent="0.25">
      <c r="A125" s="105"/>
      <c r="B125" s="110"/>
      <c r="C125" s="110"/>
      <c r="D125" s="109"/>
      <c r="E125" s="110"/>
      <c r="F125" s="110"/>
      <c r="G125" s="104" t="str">
        <f t="shared" si="5"/>
        <v/>
      </c>
      <c r="H12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5" s="104">
        <f>IF(Tabuľka1[[#This Row],[Stĺpec7]]="chyba",1,0)</f>
        <v>0</v>
      </c>
    </row>
    <row r="126" spans="1:9" x14ac:dyDescent="0.25">
      <c r="A126" s="105"/>
      <c r="B126" s="110"/>
      <c r="C126" s="110"/>
      <c r="D126" s="109"/>
      <c r="E126" s="110"/>
      <c r="F126" s="110"/>
      <c r="G126" s="104" t="str">
        <f t="shared" si="5"/>
        <v/>
      </c>
      <c r="H12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6" s="104">
        <f>IF(Tabuľka1[[#This Row],[Stĺpec7]]="chyba",1,0)</f>
        <v>0</v>
      </c>
    </row>
    <row r="127" spans="1:9" x14ac:dyDescent="0.25">
      <c r="A127" s="105"/>
      <c r="B127" s="110"/>
      <c r="C127" s="110"/>
      <c r="D127" s="109"/>
      <c r="E127" s="110"/>
      <c r="F127" s="110"/>
      <c r="G127" s="104" t="str">
        <f t="shared" si="5"/>
        <v/>
      </c>
      <c r="H12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7" s="104">
        <f>IF(Tabuľka1[[#This Row],[Stĺpec7]]="chyba",1,0)</f>
        <v>0</v>
      </c>
    </row>
    <row r="128" spans="1:9" x14ac:dyDescent="0.25">
      <c r="A128" s="105"/>
      <c r="B128" s="110"/>
      <c r="C128" s="110"/>
      <c r="D128" s="109"/>
      <c r="E128" s="110"/>
      <c r="F128" s="110"/>
      <c r="G128" s="104" t="str">
        <f t="shared" si="5"/>
        <v/>
      </c>
      <c r="H12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8" s="104">
        <f>IF(Tabuľka1[[#This Row],[Stĺpec7]]="chyba",1,0)</f>
        <v>0</v>
      </c>
    </row>
    <row r="129" spans="1:9" x14ac:dyDescent="0.25">
      <c r="A129" s="105"/>
      <c r="B129" s="110"/>
      <c r="C129" s="110"/>
      <c r="D129" s="109"/>
      <c r="E129" s="110"/>
      <c r="F129" s="110"/>
      <c r="G129" s="104" t="str">
        <f t="shared" si="5"/>
        <v/>
      </c>
      <c r="H12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9" s="104">
        <f>IF(Tabuľka1[[#This Row],[Stĺpec7]]="chyba",1,0)</f>
        <v>0</v>
      </c>
    </row>
    <row r="130" spans="1:9" x14ac:dyDescent="0.25">
      <c r="A130" s="105"/>
      <c r="B130" s="110"/>
      <c r="C130" s="110"/>
      <c r="D130" s="109"/>
      <c r="E130" s="110"/>
      <c r="F130" s="110"/>
      <c r="G130" s="104" t="str">
        <f t="shared" si="5"/>
        <v/>
      </c>
      <c r="H13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0" s="104">
        <f>IF(Tabuľka1[[#This Row],[Stĺpec7]]="chyba",1,0)</f>
        <v>0</v>
      </c>
    </row>
    <row r="131" spans="1:9" x14ac:dyDescent="0.25">
      <c r="A131" s="105"/>
      <c r="B131" s="110"/>
      <c r="C131" s="110"/>
      <c r="D131" s="109"/>
      <c r="E131" s="110"/>
      <c r="F131" s="110"/>
      <c r="G131" s="104" t="str">
        <f t="shared" si="5"/>
        <v/>
      </c>
      <c r="H13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1" s="104">
        <f>IF(Tabuľka1[[#This Row],[Stĺpec7]]="chyba",1,0)</f>
        <v>0</v>
      </c>
    </row>
    <row r="132" spans="1:9" x14ac:dyDescent="0.25">
      <c r="A132" s="105"/>
      <c r="B132" s="110"/>
      <c r="C132" s="110"/>
      <c r="D132" s="109"/>
      <c r="E132" s="110"/>
      <c r="F132" s="110"/>
      <c r="G132" s="104" t="str">
        <f t="shared" si="5"/>
        <v/>
      </c>
      <c r="H13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2" s="104">
        <f>IF(Tabuľka1[[#This Row],[Stĺpec7]]="chyba",1,0)</f>
        <v>0</v>
      </c>
    </row>
    <row r="133" spans="1:9" x14ac:dyDescent="0.25">
      <c r="A133" s="105"/>
      <c r="B133" s="110"/>
      <c r="C133" s="110"/>
      <c r="D133" s="109"/>
      <c r="E133" s="110"/>
      <c r="F133" s="110"/>
      <c r="G133" s="104" t="str">
        <f t="shared" si="5"/>
        <v/>
      </c>
      <c r="H13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3" s="104">
        <f>IF(Tabuľka1[[#This Row],[Stĺpec7]]="chyba",1,0)</f>
        <v>0</v>
      </c>
    </row>
    <row r="134" spans="1:9" x14ac:dyDescent="0.25">
      <c r="A134" s="105"/>
      <c r="B134" s="110"/>
      <c r="C134" s="110"/>
      <c r="D134" s="109"/>
      <c r="E134" s="110"/>
      <c r="F134" s="110"/>
      <c r="G134" s="104" t="str">
        <f t="shared" si="5"/>
        <v/>
      </c>
      <c r="H13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4" s="104">
        <f>IF(Tabuľka1[[#This Row],[Stĺpec7]]="chyba",1,0)</f>
        <v>0</v>
      </c>
    </row>
    <row r="135" spans="1:9" x14ac:dyDescent="0.25">
      <c r="A135" s="105"/>
      <c r="B135" s="110"/>
      <c r="C135" s="110"/>
      <c r="D135" s="109"/>
      <c r="E135" s="110"/>
      <c r="F135" s="110"/>
      <c r="G135" s="104" t="str">
        <f t="shared" si="5"/>
        <v/>
      </c>
      <c r="H13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5" s="104">
        <f>IF(Tabuľka1[[#This Row],[Stĺpec7]]="chyba",1,0)</f>
        <v>0</v>
      </c>
    </row>
    <row r="136" spans="1:9" x14ac:dyDescent="0.25">
      <c r="A136" s="105"/>
      <c r="B136" s="110"/>
      <c r="C136" s="110"/>
      <c r="D136" s="109"/>
      <c r="E136" s="110"/>
      <c r="F136" s="110"/>
      <c r="G136" s="104" t="str">
        <f t="shared" si="5"/>
        <v/>
      </c>
      <c r="H13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6" s="104">
        <f>IF(Tabuľka1[[#This Row],[Stĺpec7]]="chyba",1,0)</f>
        <v>0</v>
      </c>
    </row>
    <row r="137" spans="1:9" x14ac:dyDescent="0.25">
      <c r="A137" s="105"/>
      <c r="B137" s="110"/>
      <c r="C137" s="110"/>
      <c r="D137" s="109"/>
      <c r="E137" s="110"/>
      <c r="F137" s="110"/>
      <c r="G137" s="104" t="str">
        <f t="shared" si="5"/>
        <v/>
      </c>
      <c r="H13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7" s="104">
        <f>IF(Tabuľka1[[#This Row],[Stĺpec7]]="chyba",1,0)</f>
        <v>0</v>
      </c>
    </row>
    <row r="138" spans="1:9" x14ac:dyDescent="0.25">
      <c r="A138" s="105"/>
      <c r="B138" s="110"/>
      <c r="C138" s="110"/>
      <c r="D138" s="109"/>
      <c r="E138" s="110"/>
      <c r="F138" s="110"/>
      <c r="G138" s="104" t="str">
        <f t="shared" si="5"/>
        <v/>
      </c>
      <c r="H13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8" s="104">
        <f>IF(Tabuľka1[[#This Row],[Stĺpec7]]="chyba",1,0)</f>
        <v>0</v>
      </c>
    </row>
    <row r="139" spans="1:9" x14ac:dyDescent="0.25">
      <c r="A139" s="105"/>
      <c r="B139" s="110"/>
      <c r="C139" s="110"/>
      <c r="D139" s="109"/>
      <c r="E139" s="110"/>
      <c r="F139" s="110"/>
      <c r="G139" s="104" t="str">
        <f t="shared" si="5"/>
        <v/>
      </c>
      <c r="H13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39" s="104">
        <f>IF(Tabuľka1[[#This Row],[Stĺpec7]]="chyba",1,0)</f>
        <v>0</v>
      </c>
    </row>
    <row r="140" spans="1:9" x14ac:dyDescent="0.25">
      <c r="A140" s="105"/>
      <c r="B140" s="110"/>
      <c r="C140" s="110"/>
      <c r="D140" s="109"/>
      <c r="E140" s="110"/>
      <c r="F140" s="110"/>
      <c r="G140" s="104" t="str">
        <f t="shared" si="5"/>
        <v/>
      </c>
      <c r="H14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0" s="104">
        <f>IF(Tabuľka1[[#This Row],[Stĺpec7]]="chyba",1,0)</f>
        <v>0</v>
      </c>
    </row>
    <row r="141" spans="1:9" x14ac:dyDescent="0.25">
      <c r="A141" s="105"/>
      <c r="B141" s="110"/>
      <c r="C141" s="110"/>
      <c r="D141" s="109"/>
      <c r="E141" s="110"/>
      <c r="F141" s="110"/>
      <c r="G141" s="104" t="str">
        <f t="shared" si="5"/>
        <v/>
      </c>
      <c r="H14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1" s="104">
        <f>IF(Tabuľka1[[#This Row],[Stĺpec7]]="chyba",1,0)</f>
        <v>0</v>
      </c>
    </row>
    <row r="142" spans="1:9" x14ac:dyDescent="0.25">
      <c r="A142" s="105"/>
      <c r="B142" s="110"/>
      <c r="C142" s="110"/>
      <c r="D142" s="109"/>
      <c r="E142" s="110"/>
      <c r="F142" s="110"/>
      <c r="G142" s="104" t="str">
        <f t="shared" si="5"/>
        <v/>
      </c>
      <c r="H14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2" s="104">
        <f>IF(Tabuľka1[[#This Row],[Stĺpec7]]="chyba",1,0)</f>
        <v>0</v>
      </c>
    </row>
    <row r="143" spans="1:9" x14ac:dyDescent="0.25">
      <c r="A143" s="105"/>
      <c r="B143" s="110"/>
      <c r="C143" s="110"/>
      <c r="D143" s="109"/>
      <c r="E143" s="110"/>
      <c r="F143" s="110"/>
      <c r="G143" s="104" t="str">
        <f t="shared" si="5"/>
        <v/>
      </c>
      <c r="H14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3" s="104">
        <f>IF(Tabuľka1[[#This Row],[Stĺpec7]]="chyba",1,0)</f>
        <v>0</v>
      </c>
    </row>
    <row r="144" spans="1:9" x14ac:dyDescent="0.25">
      <c r="A144" s="105"/>
      <c r="B144" s="110"/>
      <c r="C144" s="110"/>
      <c r="D144" s="109"/>
      <c r="E144" s="110"/>
      <c r="F144" s="110"/>
      <c r="G144" s="104" t="str">
        <f t="shared" si="5"/>
        <v/>
      </c>
      <c r="H14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4" s="104">
        <f>IF(Tabuľka1[[#This Row],[Stĺpec7]]="chyba",1,0)</f>
        <v>0</v>
      </c>
    </row>
    <row r="145" spans="1:9" x14ac:dyDescent="0.25">
      <c r="A145" s="105"/>
      <c r="B145" s="110"/>
      <c r="C145" s="110"/>
      <c r="D145" s="109"/>
      <c r="E145" s="110"/>
      <c r="F145" s="110"/>
      <c r="G145" s="104" t="str">
        <f t="shared" si="5"/>
        <v/>
      </c>
      <c r="H14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5" s="104">
        <f>IF(Tabuľka1[[#This Row],[Stĺpec7]]="chyba",1,0)</f>
        <v>0</v>
      </c>
    </row>
    <row r="146" spans="1:9" x14ac:dyDescent="0.25">
      <c r="A146" s="105"/>
      <c r="B146" s="110"/>
      <c r="C146" s="110"/>
      <c r="D146" s="109"/>
      <c r="E146" s="110"/>
      <c r="F146" s="110"/>
      <c r="G146" s="104" t="str">
        <f t="shared" si="5"/>
        <v/>
      </c>
      <c r="H14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6" s="104">
        <f>IF(Tabuľka1[[#This Row],[Stĺpec7]]="chyba",1,0)</f>
        <v>0</v>
      </c>
    </row>
    <row r="147" spans="1:9" x14ac:dyDescent="0.25">
      <c r="A147" s="105"/>
      <c r="B147" s="110"/>
      <c r="C147" s="110"/>
      <c r="D147" s="109"/>
      <c r="E147" s="110"/>
      <c r="F147" s="110"/>
      <c r="G147" s="104" t="str">
        <f t="shared" si="5"/>
        <v/>
      </c>
      <c r="H14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7" s="104">
        <f>IF(Tabuľka1[[#This Row],[Stĺpec7]]="chyba",1,0)</f>
        <v>0</v>
      </c>
    </row>
    <row r="148" spans="1:9" x14ac:dyDescent="0.25">
      <c r="A148" s="105"/>
      <c r="B148" s="110"/>
      <c r="C148" s="110"/>
      <c r="D148" s="109"/>
      <c r="E148" s="110"/>
      <c r="F148" s="110"/>
      <c r="G148" s="104" t="str">
        <f t="shared" si="5"/>
        <v/>
      </c>
      <c r="H14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8" s="104">
        <f>IF(Tabuľka1[[#This Row],[Stĺpec7]]="chyba",1,0)</f>
        <v>0</v>
      </c>
    </row>
    <row r="149" spans="1:9" x14ac:dyDescent="0.25">
      <c r="A149" s="105"/>
      <c r="B149" s="110"/>
      <c r="C149" s="110"/>
      <c r="D149" s="109"/>
      <c r="E149" s="110"/>
      <c r="F149" s="110"/>
      <c r="G149" s="104" t="str">
        <f t="shared" si="5"/>
        <v/>
      </c>
      <c r="H14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49" s="104">
        <f>IF(Tabuľka1[[#This Row],[Stĺpec7]]="chyba",1,0)</f>
        <v>0</v>
      </c>
    </row>
    <row r="150" spans="1:9" x14ac:dyDescent="0.25">
      <c r="A150" s="105"/>
      <c r="B150" s="110"/>
      <c r="C150" s="110"/>
      <c r="D150" s="109"/>
      <c r="E150" s="110"/>
      <c r="F150" s="110"/>
      <c r="G150" s="104" t="str">
        <f t="shared" si="5"/>
        <v/>
      </c>
      <c r="H15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0" s="104">
        <f>IF(Tabuľka1[[#This Row],[Stĺpec7]]="chyba",1,0)</f>
        <v>0</v>
      </c>
    </row>
    <row r="151" spans="1:9" x14ac:dyDescent="0.25">
      <c r="A151" s="105"/>
      <c r="B151" s="110"/>
      <c r="C151" s="110"/>
      <c r="D151" s="109"/>
      <c r="E151" s="110"/>
      <c r="F151" s="110"/>
      <c r="G151" s="104" t="str">
        <f t="shared" si="5"/>
        <v/>
      </c>
      <c r="H15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1" s="104">
        <f>IF(Tabuľka1[[#This Row],[Stĺpec7]]="chyba",1,0)</f>
        <v>0</v>
      </c>
    </row>
    <row r="152" spans="1:9" x14ac:dyDescent="0.25">
      <c r="A152" s="105"/>
      <c r="B152" s="110"/>
      <c r="C152" s="110"/>
      <c r="D152" s="109"/>
      <c r="E152" s="110"/>
      <c r="F152" s="110"/>
      <c r="G152" s="104" t="str">
        <f t="shared" si="5"/>
        <v/>
      </c>
      <c r="H15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2" s="104">
        <f>IF(Tabuľka1[[#This Row],[Stĺpec7]]="chyba",1,0)</f>
        <v>0</v>
      </c>
    </row>
    <row r="153" spans="1:9" x14ac:dyDescent="0.25">
      <c r="A153" s="105"/>
      <c r="B153" s="110"/>
      <c r="C153" s="110"/>
      <c r="D153" s="109"/>
      <c r="E153" s="110"/>
      <c r="F153" s="110"/>
      <c r="G153" s="104" t="str">
        <f t="shared" si="5"/>
        <v/>
      </c>
      <c r="H15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3" s="104">
        <f>IF(Tabuľka1[[#This Row],[Stĺpec7]]="chyba",1,0)</f>
        <v>0</v>
      </c>
    </row>
    <row r="154" spans="1:9" x14ac:dyDescent="0.25">
      <c r="A154" s="105"/>
      <c r="B154" s="110"/>
      <c r="C154" s="110"/>
      <c r="D154" s="109"/>
      <c r="E154" s="110"/>
      <c r="F154" s="110"/>
      <c r="G154" s="104" t="str">
        <f t="shared" si="5"/>
        <v/>
      </c>
      <c r="H15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4" s="104">
        <f>IF(Tabuľka1[[#This Row],[Stĺpec7]]="chyba",1,0)</f>
        <v>0</v>
      </c>
    </row>
    <row r="155" spans="1:9" x14ac:dyDescent="0.25">
      <c r="A155" s="105"/>
      <c r="B155" s="110"/>
      <c r="C155" s="110"/>
      <c r="D155" s="109"/>
      <c r="E155" s="110"/>
      <c r="F155" s="110"/>
      <c r="G155" s="104" t="str">
        <f t="shared" si="5"/>
        <v/>
      </c>
      <c r="H15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5" s="104">
        <f>IF(Tabuľka1[[#This Row],[Stĺpec7]]="chyba",1,0)</f>
        <v>0</v>
      </c>
    </row>
    <row r="156" spans="1:9" x14ac:dyDescent="0.25">
      <c r="A156" s="105"/>
      <c r="B156" s="110"/>
      <c r="C156" s="110"/>
      <c r="D156" s="109"/>
      <c r="E156" s="110"/>
      <c r="F156" s="110"/>
      <c r="G156" s="104" t="str">
        <f t="shared" si="5"/>
        <v/>
      </c>
      <c r="H15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6" s="104">
        <f>IF(Tabuľka1[[#This Row],[Stĺpec7]]="chyba",1,0)</f>
        <v>0</v>
      </c>
    </row>
    <row r="157" spans="1:9" x14ac:dyDescent="0.25">
      <c r="A157" s="105"/>
      <c r="B157" s="110"/>
      <c r="C157" s="110"/>
      <c r="D157" s="109"/>
      <c r="E157" s="110"/>
      <c r="F157" s="110"/>
      <c r="G157" s="104" t="str">
        <f t="shared" si="5"/>
        <v/>
      </c>
      <c r="H15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7" s="104">
        <f>IF(Tabuľka1[[#This Row],[Stĺpec7]]="chyba",1,0)</f>
        <v>0</v>
      </c>
    </row>
    <row r="158" spans="1:9" x14ac:dyDescent="0.25">
      <c r="A158" s="105"/>
      <c r="B158" s="110"/>
      <c r="C158" s="110"/>
      <c r="D158" s="109"/>
      <c r="E158" s="110"/>
      <c r="F158" s="110"/>
      <c r="G158" s="104" t="str">
        <f t="shared" si="5"/>
        <v/>
      </c>
      <c r="H15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8" s="104">
        <f>IF(Tabuľka1[[#This Row],[Stĺpec7]]="chyba",1,0)</f>
        <v>0</v>
      </c>
    </row>
    <row r="159" spans="1:9" x14ac:dyDescent="0.25">
      <c r="A159" s="105"/>
      <c r="B159" s="110"/>
      <c r="C159" s="110"/>
      <c r="D159" s="109"/>
      <c r="E159" s="110"/>
      <c r="F159" s="110"/>
      <c r="G159" s="104" t="str">
        <f t="shared" si="5"/>
        <v/>
      </c>
      <c r="H15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59" s="104">
        <f>IF(Tabuľka1[[#This Row],[Stĺpec7]]="chyba",1,0)</f>
        <v>0</v>
      </c>
    </row>
    <row r="160" spans="1:9" x14ac:dyDescent="0.25">
      <c r="A160" s="105"/>
      <c r="B160" s="110"/>
      <c r="C160" s="110"/>
      <c r="D160" s="109"/>
      <c r="E160" s="110"/>
      <c r="F160" s="110"/>
      <c r="G160" s="104" t="str">
        <f t="shared" si="5"/>
        <v/>
      </c>
      <c r="H16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0" s="104">
        <f>IF(Tabuľka1[[#This Row],[Stĺpec7]]="chyba",1,0)</f>
        <v>0</v>
      </c>
    </row>
    <row r="161" spans="1:9" x14ac:dyDescent="0.25">
      <c r="A161" s="105"/>
      <c r="B161" s="110"/>
      <c r="C161" s="110"/>
      <c r="D161" s="109"/>
      <c r="E161" s="110"/>
      <c r="F161" s="110"/>
      <c r="G161" s="104" t="str">
        <f t="shared" si="5"/>
        <v/>
      </c>
      <c r="H16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1" s="104">
        <f>IF(Tabuľka1[[#This Row],[Stĺpec7]]="chyba",1,0)</f>
        <v>0</v>
      </c>
    </row>
    <row r="162" spans="1:9" x14ac:dyDescent="0.25">
      <c r="A162" s="105"/>
      <c r="B162" s="110"/>
      <c r="C162" s="110"/>
      <c r="D162" s="109"/>
      <c r="E162" s="110"/>
      <c r="F162" s="110"/>
      <c r="G162" s="104" t="str">
        <f t="shared" si="5"/>
        <v/>
      </c>
      <c r="H16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2" s="104">
        <f>IF(Tabuľka1[[#This Row],[Stĺpec7]]="chyba",1,0)</f>
        <v>0</v>
      </c>
    </row>
    <row r="163" spans="1:9" x14ac:dyDescent="0.25">
      <c r="A163" s="105"/>
      <c r="B163" s="110"/>
      <c r="C163" s="110"/>
      <c r="D163" s="109"/>
      <c r="E163" s="110"/>
      <c r="F163" s="110"/>
      <c r="G163" s="104" t="str">
        <f t="shared" ref="G163:G226" si="6">IF($B$8=$N$38,"vyroba",IF($B$8=$N$39,"sluzby",""))</f>
        <v/>
      </c>
      <c r="H16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3" s="104">
        <f>IF(Tabuľka1[[#This Row],[Stĺpec7]]="chyba",1,0)</f>
        <v>0</v>
      </c>
    </row>
    <row r="164" spans="1:9" x14ac:dyDescent="0.25">
      <c r="A164" s="105"/>
      <c r="B164" s="110"/>
      <c r="C164" s="110"/>
      <c r="D164" s="109"/>
      <c r="E164" s="110"/>
      <c r="F164" s="110"/>
      <c r="G164" s="104" t="str">
        <f t="shared" si="6"/>
        <v/>
      </c>
      <c r="H16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4" s="104">
        <f>IF(Tabuľka1[[#This Row],[Stĺpec7]]="chyba",1,0)</f>
        <v>0</v>
      </c>
    </row>
    <row r="165" spans="1:9" x14ac:dyDescent="0.25">
      <c r="A165" s="105"/>
      <c r="B165" s="110"/>
      <c r="C165" s="110"/>
      <c r="D165" s="109"/>
      <c r="E165" s="110"/>
      <c r="F165" s="110"/>
      <c r="G165" s="104" t="str">
        <f t="shared" si="6"/>
        <v/>
      </c>
      <c r="H16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5" s="104">
        <f>IF(Tabuľka1[[#This Row],[Stĺpec7]]="chyba",1,0)</f>
        <v>0</v>
      </c>
    </row>
    <row r="166" spans="1:9" x14ac:dyDescent="0.25">
      <c r="A166" s="105"/>
      <c r="B166" s="110"/>
      <c r="C166" s="110"/>
      <c r="D166" s="109"/>
      <c r="E166" s="110"/>
      <c r="F166" s="110"/>
      <c r="G166" s="104" t="str">
        <f t="shared" si="6"/>
        <v/>
      </c>
      <c r="H16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6" s="104">
        <f>IF(Tabuľka1[[#This Row],[Stĺpec7]]="chyba",1,0)</f>
        <v>0</v>
      </c>
    </row>
    <row r="167" spans="1:9" x14ac:dyDescent="0.25">
      <c r="A167" s="105"/>
      <c r="B167" s="110"/>
      <c r="C167" s="110"/>
      <c r="D167" s="109"/>
      <c r="E167" s="110"/>
      <c r="F167" s="110"/>
      <c r="G167" s="104" t="str">
        <f t="shared" si="6"/>
        <v/>
      </c>
      <c r="H16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7" s="104">
        <f>IF(Tabuľka1[[#This Row],[Stĺpec7]]="chyba",1,0)</f>
        <v>0</v>
      </c>
    </row>
    <row r="168" spans="1:9" x14ac:dyDescent="0.25">
      <c r="A168" s="105"/>
      <c r="B168" s="110"/>
      <c r="C168" s="110"/>
      <c r="D168" s="109"/>
      <c r="E168" s="110"/>
      <c r="F168" s="110"/>
      <c r="G168" s="104" t="str">
        <f t="shared" si="6"/>
        <v/>
      </c>
      <c r="H16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8" s="104">
        <f>IF(Tabuľka1[[#This Row],[Stĺpec7]]="chyba",1,0)</f>
        <v>0</v>
      </c>
    </row>
    <row r="169" spans="1:9" x14ac:dyDescent="0.25">
      <c r="A169" s="105"/>
      <c r="B169" s="110"/>
      <c r="C169" s="110"/>
      <c r="D169" s="109"/>
      <c r="E169" s="110"/>
      <c r="F169" s="110"/>
      <c r="G169" s="104" t="str">
        <f t="shared" si="6"/>
        <v/>
      </c>
      <c r="H16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69" s="104">
        <f>IF(Tabuľka1[[#This Row],[Stĺpec7]]="chyba",1,0)</f>
        <v>0</v>
      </c>
    </row>
    <row r="170" spans="1:9" x14ac:dyDescent="0.25">
      <c r="A170" s="105"/>
      <c r="B170" s="110"/>
      <c r="C170" s="110"/>
      <c r="D170" s="109"/>
      <c r="E170" s="110"/>
      <c r="F170" s="110"/>
      <c r="G170" s="104" t="str">
        <f t="shared" si="6"/>
        <v/>
      </c>
      <c r="H17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0" s="104">
        <f>IF(Tabuľka1[[#This Row],[Stĺpec7]]="chyba",1,0)</f>
        <v>0</v>
      </c>
    </row>
    <row r="171" spans="1:9" x14ac:dyDescent="0.25">
      <c r="A171" s="105"/>
      <c r="B171" s="110"/>
      <c r="C171" s="110"/>
      <c r="D171" s="109"/>
      <c r="E171" s="110"/>
      <c r="F171" s="110"/>
      <c r="G171" s="104" t="str">
        <f t="shared" si="6"/>
        <v/>
      </c>
      <c r="H17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1" s="104">
        <f>IF(Tabuľka1[[#This Row],[Stĺpec7]]="chyba",1,0)</f>
        <v>0</v>
      </c>
    </row>
    <row r="172" spans="1:9" x14ac:dyDescent="0.25">
      <c r="A172" s="105"/>
      <c r="B172" s="110"/>
      <c r="C172" s="110"/>
      <c r="D172" s="109"/>
      <c r="E172" s="110"/>
      <c r="F172" s="110"/>
      <c r="G172" s="104" t="str">
        <f t="shared" si="6"/>
        <v/>
      </c>
      <c r="H17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2" s="104">
        <f>IF(Tabuľka1[[#This Row],[Stĺpec7]]="chyba",1,0)</f>
        <v>0</v>
      </c>
    </row>
    <row r="173" spans="1:9" x14ac:dyDescent="0.25">
      <c r="A173" s="105"/>
      <c r="B173" s="110"/>
      <c r="C173" s="110"/>
      <c r="D173" s="109"/>
      <c r="E173" s="110"/>
      <c r="F173" s="110"/>
      <c r="G173" s="104" t="str">
        <f t="shared" si="6"/>
        <v/>
      </c>
      <c r="H17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3" s="104">
        <f>IF(Tabuľka1[[#This Row],[Stĺpec7]]="chyba",1,0)</f>
        <v>0</v>
      </c>
    </row>
    <row r="174" spans="1:9" x14ac:dyDescent="0.25">
      <c r="A174" s="105"/>
      <c r="B174" s="110"/>
      <c r="C174" s="110"/>
      <c r="D174" s="109"/>
      <c r="E174" s="110"/>
      <c r="F174" s="110"/>
      <c r="G174" s="104" t="str">
        <f t="shared" si="6"/>
        <v/>
      </c>
      <c r="H17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4" s="104">
        <f>IF(Tabuľka1[[#This Row],[Stĺpec7]]="chyba",1,0)</f>
        <v>0</v>
      </c>
    </row>
    <row r="175" spans="1:9" x14ac:dyDescent="0.25">
      <c r="A175" s="105"/>
      <c r="B175" s="110"/>
      <c r="C175" s="110"/>
      <c r="D175" s="109"/>
      <c r="E175" s="110"/>
      <c r="F175" s="110"/>
      <c r="G175" s="104" t="str">
        <f t="shared" si="6"/>
        <v/>
      </c>
      <c r="H17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5" s="104">
        <f>IF(Tabuľka1[[#This Row],[Stĺpec7]]="chyba",1,0)</f>
        <v>0</v>
      </c>
    </row>
    <row r="176" spans="1:9" x14ac:dyDescent="0.25">
      <c r="A176" s="105"/>
      <c r="B176" s="110"/>
      <c r="C176" s="110"/>
      <c r="D176" s="109"/>
      <c r="E176" s="110"/>
      <c r="F176" s="110"/>
      <c r="G176" s="104" t="str">
        <f t="shared" si="6"/>
        <v/>
      </c>
      <c r="H17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6" s="104">
        <f>IF(Tabuľka1[[#This Row],[Stĺpec7]]="chyba",1,0)</f>
        <v>0</v>
      </c>
    </row>
    <row r="177" spans="1:9" x14ac:dyDescent="0.25">
      <c r="A177" s="105"/>
      <c r="B177" s="110"/>
      <c r="C177" s="110"/>
      <c r="D177" s="109"/>
      <c r="E177" s="110"/>
      <c r="F177" s="110"/>
      <c r="G177" s="104" t="str">
        <f t="shared" si="6"/>
        <v/>
      </c>
      <c r="H17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7" s="104">
        <f>IF(Tabuľka1[[#This Row],[Stĺpec7]]="chyba",1,0)</f>
        <v>0</v>
      </c>
    </row>
    <row r="178" spans="1:9" x14ac:dyDescent="0.25">
      <c r="A178" s="105"/>
      <c r="B178" s="110"/>
      <c r="C178" s="110"/>
      <c r="D178" s="109"/>
      <c r="E178" s="110"/>
      <c r="F178" s="110"/>
      <c r="G178" s="104" t="str">
        <f t="shared" si="6"/>
        <v/>
      </c>
      <c r="H17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8" s="104">
        <f>IF(Tabuľka1[[#This Row],[Stĺpec7]]="chyba",1,0)</f>
        <v>0</v>
      </c>
    </row>
    <row r="179" spans="1:9" x14ac:dyDescent="0.25">
      <c r="A179" s="105"/>
      <c r="B179" s="110"/>
      <c r="C179" s="110"/>
      <c r="D179" s="109"/>
      <c r="E179" s="110"/>
      <c r="F179" s="110"/>
      <c r="G179" s="104" t="str">
        <f t="shared" si="6"/>
        <v/>
      </c>
      <c r="H17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79" s="104">
        <f>IF(Tabuľka1[[#This Row],[Stĺpec7]]="chyba",1,0)</f>
        <v>0</v>
      </c>
    </row>
    <row r="180" spans="1:9" x14ac:dyDescent="0.25">
      <c r="A180" s="105"/>
      <c r="B180" s="110"/>
      <c r="C180" s="110"/>
      <c r="D180" s="109"/>
      <c r="E180" s="110"/>
      <c r="F180" s="110"/>
      <c r="G180" s="104" t="str">
        <f t="shared" si="6"/>
        <v/>
      </c>
      <c r="H18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0" s="104">
        <f>IF(Tabuľka1[[#This Row],[Stĺpec7]]="chyba",1,0)</f>
        <v>0</v>
      </c>
    </row>
    <row r="181" spans="1:9" x14ac:dyDescent="0.25">
      <c r="A181" s="105"/>
      <c r="B181" s="110"/>
      <c r="C181" s="110"/>
      <c r="D181" s="109"/>
      <c r="E181" s="110"/>
      <c r="F181" s="110"/>
      <c r="G181" s="104" t="str">
        <f t="shared" si="6"/>
        <v/>
      </c>
      <c r="H18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1" s="104">
        <f>IF(Tabuľka1[[#This Row],[Stĺpec7]]="chyba",1,0)</f>
        <v>0</v>
      </c>
    </row>
    <row r="182" spans="1:9" x14ac:dyDescent="0.25">
      <c r="A182" s="105"/>
      <c r="B182" s="110"/>
      <c r="C182" s="110"/>
      <c r="D182" s="109"/>
      <c r="E182" s="110"/>
      <c r="F182" s="110"/>
      <c r="G182" s="104" t="str">
        <f t="shared" si="6"/>
        <v/>
      </c>
      <c r="H18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2" s="104">
        <f>IF(Tabuľka1[[#This Row],[Stĺpec7]]="chyba",1,0)</f>
        <v>0</v>
      </c>
    </row>
    <row r="183" spans="1:9" x14ac:dyDescent="0.25">
      <c r="A183" s="105"/>
      <c r="B183" s="110"/>
      <c r="C183" s="110"/>
      <c r="D183" s="109"/>
      <c r="E183" s="110"/>
      <c r="F183" s="110"/>
      <c r="G183" s="104" t="str">
        <f t="shared" si="6"/>
        <v/>
      </c>
      <c r="H18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3" s="104">
        <f>IF(Tabuľka1[[#This Row],[Stĺpec7]]="chyba",1,0)</f>
        <v>0</v>
      </c>
    </row>
    <row r="184" spans="1:9" x14ac:dyDescent="0.25">
      <c r="A184" s="105"/>
      <c r="B184" s="110"/>
      <c r="C184" s="110"/>
      <c r="D184" s="109"/>
      <c r="E184" s="110"/>
      <c r="F184" s="110"/>
      <c r="G184" s="104" t="str">
        <f t="shared" si="6"/>
        <v/>
      </c>
      <c r="H18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4" s="104">
        <f>IF(Tabuľka1[[#This Row],[Stĺpec7]]="chyba",1,0)</f>
        <v>0</v>
      </c>
    </row>
    <row r="185" spans="1:9" x14ac:dyDescent="0.25">
      <c r="A185" s="105"/>
      <c r="B185" s="110"/>
      <c r="C185" s="110"/>
      <c r="D185" s="109"/>
      <c r="E185" s="110"/>
      <c r="F185" s="110"/>
      <c r="G185" s="104" t="str">
        <f t="shared" si="6"/>
        <v/>
      </c>
      <c r="H18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5" s="104">
        <f>IF(Tabuľka1[[#This Row],[Stĺpec7]]="chyba",1,0)</f>
        <v>0</v>
      </c>
    </row>
    <row r="186" spans="1:9" x14ac:dyDescent="0.25">
      <c r="A186" s="105"/>
      <c r="B186" s="110"/>
      <c r="C186" s="110"/>
      <c r="D186" s="109"/>
      <c r="E186" s="110"/>
      <c r="F186" s="110"/>
      <c r="G186" s="104" t="str">
        <f t="shared" si="6"/>
        <v/>
      </c>
      <c r="H18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6" s="104">
        <f>IF(Tabuľka1[[#This Row],[Stĺpec7]]="chyba",1,0)</f>
        <v>0</v>
      </c>
    </row>
    <row r="187" spans="1:9" x14ac:dyDescent="0.25">
      <c r="A187" s="105"/>
      <c r="B187" s="110"/>
      <c r="C187" s="110"/>
      <c r="D187" s="109"/>
      <c r="E187" s="110"/>
      <c r="F187" s="110"/>
      <c r="G187" s="104" t="str">
        <f t="shared" si="6"/>
        <v/>
      </c>
      <c r="H18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7" s="104">
        <f>IF(Tabuľka1[[#This Row],[Stĺpec7]]="chyba",1,0)</f>
        <v>0</v>
      </c>
    </row>
    <row r="188" spans="1:9" x14ac:dyDescent="0.25">
      <c r="A188" s="105"/>
      <c r="B188" s="110"/>
      <c r="C188" s="110"/>
      <c r="D188" s="109"/>
      <c r="E188" s="110"/>
      <c r="F188" s="110"/>
      <c r="G188" s="104" t="str">
        <f t="shared" si="6"/>
        <v/>
      </c>
      <c r="H18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8" s="104">
        <f>IF(Tabuľka1[[#This Row],[Stĺpec7]]="chyba",1,0)</f>
        <v>0</v>
      </c>
    </row>
    <row r="189" spans="1:9" x14ac:dyDescent="0.25">
      <c r="A189" s="105"/>
      <c r="B189" s="110"/>
      <c r="C189" s="110"/>
      <c r="D189" s="109"/>
      <c r="E189" s="110"/>
      <c r="F189" s="110"/>
      <c r="G189" s="104" t="str">
        <f t="shared" si="6"/>
        <v/>
      </c>
      <c r="H18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89" s="104">
        <f>IF(Tabuľka1[[#This Row],[Stĺpec7]]="chyba",1,0)</f>
        <v>0</v>
      </c>
    </row>
    <row r="190" spans="1:9" x14ac:dyDescent="0.25">
      <c r="A190" s="105"/>
      <c r="B190" s="110"/>
      <c r="C190" s="110"/>
      <c r="D190" s="109"/>
      <c r="E190" s="110"/>
      <c r="F190" s="110"/>
      <c r="G190" s="104" t="str">
        <f t="shared" si="6"/>
        <v/>
      </c>
      <c r="H19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0" s="104">
        <f>IF(Tabuľka1[[#This Row],[Stĺpec7]]="chyba",1,0)</f>
        <v>0</v>
      </c>
    </row>
    <row r="191" spans="1:9" x14ac:dyDescent="0.25">
      <c r="A191" s="105"/>
      <c r="B191" s="110"/>
      <c r="C191" s="110"/>
      <c r="D191" s="109"/>
      <c r="E191" s="110"/>
      <c r="F191" s="110"/>
      <c r="G191" s="104" t="str">
        <f t="shared" si="6"/>
        <v/>
      </c>
      <c r="H19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1" s="104">
        <f>IF(Tabuľka1[[#This Row],[Stĺpec7]]="chyba",1,0)</f>
        <v>0</v>
      </c>
    </row>
    <row r="192" spans="1:9" x14ac:dyDescent="0.25">
      <c r="A192" s="105"/>
      <c r="B192" s="110"/>
      <c r="C192" s="110"/>
      <c r="D192" s="109"/>
      <c r="E192" s="110"/>
      <c r="F192" s="110"/>
      <c r="G192" s="104" t="str">
        <f t="shared" si="6"/>
        <v/>
      </c>
      <c r="H19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2" s="104">
        <f>IF(Tabuľka1[[#This Row],[Stĺpec7]]="chyba",1,0)</f>
        <v>0</v>
      </c>
    </row>
    <row r="193" spans="1:9" x14ac:dyDescent="0.25">
      <c r="A193" s="105"/>
      <c r="B193" s="110"/>
      <c r="C193" s="110"/>
      <c r="D193" s="109"/>
      <c r="E193" s="110"/>
      <c r="F193" s="110"/>
      <c r="G193" s="104" t="str">
        <f t="shared" si="6"/>
        <v/>
      </c>
      <c r="H19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3" s="104">
        <f>IF(Tabuľka1[[#This Row],[Stĺpec7]]="chyba",1,0)</f>
        <v>0</v>
      </c>
    </row>
    <row r="194" spans="1:9" x14ac:dyDescent="0.25">
      <c r="A194" s="105"/>
      <c r="B194" s="110"/>
      <c r="C194" s="110"/>
      <c r="D194" s="109"/>
      <c r="E194" s="110"/>
      <c r="F194" s="110"/>
      <c r="G194" s="104" t="str">
        <f t="shared" si="6"/>
        <v/>
      </c>
      <c r="H19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4" s="104">
        <f>IF(Tabuľka1[[#This Row],[Stĺpec7]]="chyba",1,0)</f>
        <v>0</v>
      </c>
    </row>
    <row r="195" spans="1:9" x14ac:dyDescent="0.25">
      <c r="A195" s="105"/>
      <c r="B195" s="110"/>
      <c r="C195" s="110"/>
      <c r="D195" s="109"/>
      <c r="E195" s="110"/>
      <c r="F195" s="110"/>
      <c r="G195" s="104" t="str">
        <f t="shared" si="6"/>
        <v/>
      </c>
      <c r="H19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5" s="104">
        <f>IF(Tabuľka1[[#This Row],[Stĺpec7]]="chyba",1,0)</f>
        <v>0</v>
      </c>
    </row>
    <row r="196" spans="1:9" x14ac:dyDescent="0.25">
      <c r="A196" s="105"/>
      <c r="B196" s="110"/>
      <c r="C196" s="110"/>
      <c r="D196" s="109"/>
      <c r="E196" s="110"/>
      <c r="F196" s="110"/>
      <c r="G196" s="104" t="str">
        <f t="shared" si="6"/>
        <v/>
      </c>
      <c r="H19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6" s="104">
        <f>IF(Tabuľka1[[#This Row],[Stĺpec7]]="chyba",1,0)</f>
        <v>0</v>
      </c>
    </row>
    <row r="197" spans="1:9" x14ac:dyDescent="0.25">
      <c r="A197" s="105"/>
      <c r="B197" s="110"/>
      <c r="C197" s="110"/>
      <c r="D197" s="109"/>
      <c r="E197" s="110"/>
      <c r="F197" s="110"/>
      <c r="G197" s="104" t="str">
        <f t="shared" si="6"/>
        <v/>
      </c>
      <c r="H19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7" s="104">
        <f>IF(Tabuľka1[[#This Row],[Stĺpec7]]="chyba",1,0)</f>
        <v>0</v>
      </c>
    </row>
    <row r="198" spans="1:9" x14ac:dyDescent="0.25">
      <c r="A198" s="105"/>
      <c r="B198" s="110"/>
      <c r="C198" s="110"/>
      <c r="D198" s="109"/>
      <c r="E198" s="110"/>
      <c r="F198" s="110"/>
      <c r="G198" s="104" t="str">
        <f t="shared" si="6"/>
        <v/>
      </c>
      <c r="H19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8" s="104">
        <f>IF(Tabuľka1[[#This Row],[Stĺpec7]]="chyba",1,0)</f>
        <v>0</v>
      </c>
    </row>
    <row r="199" spans="1:9" x14ac:dyDescent="0.25">
      <c r="A199" s="105"/>
      <c r="B199" s="110"/>
      <c r="C199" s="110"/>
      <c r="D199" s="109"/>
      <c r="E199" s="110"/>
      <c r="F199" s="110"/>
      <c r="G199" s="104" t="str">
        <f t="shared" si="6"/>
        <v/>
      </c>
      <c r="H19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99" s="104">
        <f>IF(Tabuľka1[[#This Row],[Stĺpec7]]="chyba",1,0)</f>
        <v>0</v>
      </c>
    </row>
    <row r="200" spans="1:9" x14ac:dyDescent="0.25">
      <c r="A200" s="105"/>
      <c r="B200" s="110"/>
      <c r="C200" s="110"/>
      <c r="D200" s="109"/>
      <c r="E200" s="110"/>
      <c r="F200" s="110"/>
      <c r="G200" s="104" t="str">
        <f t="shared" si="6"/>
        <v/>
      </c>
      <c r="H20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0" s="104">
        <f>IF(Tabuľka1[[#This Row],[Stĺpec7]]="chyba",1,0)</f>
        <v>0</v>
      </c>
    </row>
    <row r="201" spans="1:9" x14ac:dyDescent="0.25">
      <c r="A201" s="105"/>
      <c r="B201" s="110"/>
      <c r="C201" s="110"/>
      <c r="D201" s="109"/>
      <c r="E201" s="110"/>
      <c r="F201" s="110"/>
      <c r="G201" s="104" t="str">
        <f t="shared" si="6"/>
        <v/>
      </c>
      <c r="H20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1" s="104">
        <f>IF(Tabuľka1[[#This Row],[Stĺpec7]]="chyba",1,0)</f>
        <v>0</v>
      </c>
    </row>
    <row r="202" spans="1:9" x14ac:dyDescent="0.25">
      <c r="A202" s="105"/>
      <c r="B202" s="110"/>
      <c r="C202" s="110"/>
      <c r="D202" s="109"/>
      <c r="E202" s="110"/>
      <c r="F202" s="110"/>
      <c r="G202" s="104" t="str">
        <f t="shared" si="6"/>
        <v/>
      </c>
      <c r="H20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2" s="104">
        <f>IF(Tabuľka1[[#This Row],[Stĺpec7]]="chyba",1,0)</f>
        <v>0</v>
      </c>
    </row>
    <row r="203" spans="1:9" x14ac:dyDescent="0.25">
      <c r="A203" s="105"/>
      <c r="B203" s="110"/>
      <c r="C203" s="110"/>
      <c r="D203" s="109"/>
      <c r="E203" s="110"/>
      <c r="F203" s="110"/>
      <c r="G203" s="104" t="str">
        <f t="shared" si="6"/>
        <v/>
      </c>
      <c r="H20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3" s="104">
        <f>IF(Tabuľka1[[#This Row],[Stĺpec7]]="chyba",1,0)</f>
        <v>0</v>
      </c>
    </row>
    <row r="204" spans="1:9" x14ac:dyDescent="0.25">
      <c r="A204" s="105"/>
      <c r="B204" s="110"/>
      <c r="C204" s="110"/>
      <c r="D204" s="109"/>
      <c r="E204" s="110"/>
      <c r="F204" s="110"/>
      <c r="G204" s="104" t="str">
        <f t="shared" si="6"/>
        <v/>
      </c>
      <c r="H20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4" s="104">
        <f>IF(Tabuľka1[[#This Row],[Stĺpec7]]="chyba",1,0)</f>
        <v>0</v>
      </c>
    </row>
    <row r="205" spans="1:9" x14ac:dyDescent="0.25">
      <c r="A205" s="105"/>
      <c r="B205" s="110"/>
      <c r="C205" s="110"/>
      <c r="D205" s="109"/>
      <c r="E205" s="110"/>
      <c r="F205" s="110"/>
      <c r="G205" s="104" t="str">
        <f t="shared" si="6"/>
        <v/>
      </c>
      <c r="H20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5" s="104">
        <f>IF(Tabuľka1[[#This Row],[Stĺpec7]]="chyba",1,0)</f>
        <v>0</v>
      </c>
    </row>
    <row r="206" spans="1:9" x14ac:dyDescent="0.25">
      <c r="A206" s="105"/>
      <c r="B206" s="110"/>
      <c r="C206" s="110"/>
      <c r="D206" s="109"/>
      <c r="E206" s="110"/>
      <c r="F206" s="110"/>
      <c r="G206" s="104" t="str">
        <f t="shared" si="6"/>
        <v/>
      </c>
      <c r="H20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6" s="104">
        <f>IF(Tabuľka1[[#This Row],[Stĺpec7]]="chyba",1,0)</f>
        <v>0</v>
      </c>
    </row>
    <row r="207" spans="1:9" x14ac:dyDescent="0.25">
      <c r="A207" s="105"/>
      <c r="B207" s="110"/>
      <c r="C207" s="110"/>
      <c r="D207" s="109"/>
      <c r="E207" s="110"/>
      <c r="F207" s="110"/>
      <c r="G207" s="104" t="str">
        <f t="shared" si="6"/>
        <v/>
      </c>
      <c r="H20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7" s="104">
        <f>IF(Tabuľka1[[#This Row],[Stĺpec7]]="chyba",1,0)</f>
        <v>0</v>
      </c>
    </row>
    <row r="208" spans="1:9" x14ac:dyDescent="0.25">
      <c r="A208" s="105"/>
      <c r="B208" s="110"/>
      <c r="C208" s="110"/>
      <c r="D208" s="109"/>
      <c r="E208" s="110"/>
      <c r="F208" s="110"/>
      <c r="G208" s="104" t="str">
        <f t="shared" si="6"/>
        <v/>
      </c>
      <c r="H20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8" s="104">
        <f>IF(Tabuľka1[[#This Row],[Stĺpec7]]="chyba",1,0)</f>
        <v>0</v>
      </c>
    </row>
    <row r="209" spans="1:9" x14ac:dyDescent="0.25">
      <c r="A209" s="105"/>
      <c r="B209" s="110"/>
      <c r="C209" s="110"/>
      <c r="D209" s="109"/>
      <c r="E209" s="110"/>
      <c r="F209" s="110"/>
      <c r="G209" s="104" t="str">
        <f t="shared" si="6"/>
        <v/>
      </c>
      <c r="H20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09" s="104">
        <f>IF(Tabuľka1[[#This Row],[Stĺpec7]]="chyba",1,0)</f>
        <v>0</v>
      </c>
    </row>
    <row r="210" spans="1:9" x14ac:dyDescent="0.25">
      <c r="A210" s="105"/>
      <c r="B210" s="110"/>
      <c r="C210" s="110"/>
      <c r="D210" s="109"/>
      <c r="E210" s="110"/>
      <c r="F210" s="110"/>
      <c r="G210" s="104" t="str">
        <f t="shared" si="6"/>
        <v/>
      </c>
      <c r="H21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0" s="104">
        <f>IF(Tabuľka1[[#This Row],[Stĺpec7]]="chyba",1,0)</f>
        <v>0</v>
      </c>
    </row>
    <row r="211" spans="1:9" x14ac:dyDescent="0.25">
      <c r="A211" s="105"/>
      <c r="B211" s="110"/>
      <c r="C211" s="110"/>
      <c r="D211" s="109"/>
      <c r="E211" s="110"/>
      <c r="F211" s="110"/>
      <c r="G211" s="104" t="str">
        <f t="shared" si="6"/>
        <v/>
      </c>
      <c r="H21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1" s="104">
        <f>IF(Tabuľka1[[#This Row],[Stĺpec7]]="chyba",1,0)</f>
        <v>0</v>
      </c>
    </row>
    <row r="212" spans="1:9" x14ac:dyDescent="0.25">
      <c r="A212" s="105"/>
      <c r="B212" s="110"/>
      <c r="C212" s="110"/>
      <c r="D212" s="109"/>
      <c r="E212" s="110"/>
      <c r="F212" s="110"/>
      <c r="G212" s="104" t="str">
        <f t="shared" si="6"/>
        <v/>
      </c>
      <c r="H21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2" s="104">
        <f>IF(Tabuľka1[[#This Row],[Stĺpec7]]="chyba",1,0)</f>
        <v>0</v>
      </c>
    </row>
    <row r="213" spans="1:9" x14ac:dyDescent="0.25">
      <c r="A213" s="105"/>
      <c r="B213" s="110"/>
      <c r="C213" s="110"/>
      <c r="D213" s="109"/>
      <c r="E213" s="110"/>
      <c r="F213" s="110"/>
      <c r="G213" s="104" t="str">
        <f t="shared" si="6"/>
        <v/>
      </c>
      <c r="H21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3" s="104">
        <f>IF(Tabuľka1[[#This Row],[Stĺpec7]]="chyba",1,0)</f>
        <v>0</v>
      </c>
    </row>
    <row r="214" spans="1:9" x14ac:dyDescent="0.25">
      <c r="A214" s="105"/>
      <c r="B214" s="110"/>
      <c r="C214" s="110"/>
      <c r="D214" s="109"/>
      <c r="E214" s="110"/>
      <c r="F214" s="110"/>
      <c r="G214" s="104" t="str">
        <f t="shared" si="6"/>
        <v/>
      </c>
      <c r="H21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4" s="104">
        <f>IF(Tabuľka1[[#This Row],[Stĺpec7]]="chyba",1,0)</f>
        <v>0</v>
      </c>
    </row>
    <row r="215" spans="1:9" x14ac:dyDescent="0.25">
      <c r="A215" s="105"/>
      <c r="B215" s="110"/>
      <c r="C215" s="110"/>
      <c r="D215" s="109"/>
      <c r="E215" s="110"/>
      <c r="F215" s="110"/>
      <c r="G215" s="104" t="str">
        <f t="shared" si="6"/>
        <v/>
      </c>
      <c r="H21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5" s="104">
        <f>IF(Tabuľka1[[#This Row],[Stĺpec7]]="chyba",1,0)</f>
        <v>0</v>
      </c>
    </row>
    <row r="216" spans="1:9" x14ac:dyDescent="0.25">
      <c r="A216" s="105"/>
      <c r="B216" s="110"/>
      <c r="C216" s="110"/>
      <c r="D216" s="109"/>
      <c r="E216" s="110"/>
      <c r="F216" s="110"/>
      <c r="G216" s="104" t="str">
        <f t="shared" si="6"/>
        <v/>
      </c>
      <c r="H21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6" s="104">
        <f>IF(Tabuľka1[[#This Row],[Stĺpec7]]="chyba",1,0)</f>
        <v>0</v>
      </c>
    </row>
    <row r="217" spans="1:9" x14ac:dyDescent="0.25">
      <c r="A217" s="105"/>
      <c r="B217" s="110"/>
      <c r="C217" s="110"/>
      <c r="D217" s="109"/>
      <c r="E217" s="110"/>
      <c r="F217" s="110"/>
      <c r="G217" s="104" t="str">
        <f t="shared" si="6"/>
        <v/>
      </c>
      <c r="H21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7" s="104">
        <f>IF(Tabuľka1[[#This Row],[Stĺpec7]]="chyba",1,0)</f>
        <v>0</v>
      </c>
    </row>
    <row r="218" spans="1:9" x14ac:dyDescent="0.25">
      <c r="A218" s="105"/>
      <c r="B218" s="110"/>
      <c r="C218" s="110"/>
      <c r="D218" s="109"/>
      <c r="E218" s="110"/>
      <c r="F218" s="110"/>
      <c r="G218" s="104" t="str">
        <f t="shared" si="6"/>
        <v/>
      </c>
      <c r="H21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8" s="104">
        <f>IF(Tabuľka1[[#This Row],[Stĺpec7]]="chyba",1,0)</f>
        <v>0</v>
      </c>
    </row>
    <row r="219" spans="1:9" x14ac:dyDescent="0.25">
      <c r="A219" s="105"/>
      <c r="B219" s="110"/>
      <c r="C219" s="110"/>
      <c r="D219" s="109"/>
      <c r="E219" s="110"/>
      <c r="F219" s="110"/>
      <c r="G219" s="104" t="str">
        <f t="shared" si="6"/>
        <v/>
      </c>
      <c r="H21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19" s="104">
        <f>IF(Tabuľka1[[#This Row],[Stĺpec7]]="chyba",1,0)</f>
        <v>0</v>
      </c>
    </row>
    <row r="220" spans="1:9" x14ac:dyDescent="0.25">
      <c r="A220" s="105"/>
      <c r="B220" s="110"/>
      <c r="C220" s="110"/>
      <c r="D220" s="109"/>
      <c r="E220" s="110"/>
      <c r="F220" s="110"/>
      <c r="G220" s="104" t="str">
        <f t="shared" si="6"/>
        <v/>
      </c>
      <c r="H22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0" s="104">
        <f>IF(Tabuľka1[[#This Row],[Stĺpec7]]="chyba",1,0)</f>
        <v>0</v>
      </c>
    </row>
    <row r="221" spans="1:9" x14ac:dyDescent="0.25">
      <c r="A221" s="105"/>
      <c r="B221" s="110"/>
      <c r="C221" s="110"/>
      <c r="D221" s="109"/>
      <c r="E221" s="110"/>
      <c r="F221" s="110"/>
      <c r="G221" s="104" t="str">
        <f t="shared" si="6"/>
        <v/>
      </c>
      <c r="H22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1" s="104">
        <f>IF(Tabuľka1[[#This Row],[Stĺpec7]]="chyba",1,0)</f>
        <v>0</v>
      </c>
    </row>
    <row r="222" spans="1:9" x14ac:dyDescent="0.25">
      <c r="A222" s="105"/>
      <c r="B222" s="110"/>
      <c r="C222" s="110"/>
      <c r="D222" s="109"/>
      <c r="E222" s="110"/>
      <c r="F222" s="110"/>
      <c r="G222" s="104" t="str">
        <f t="shared" si="6"/>
        <v/>
      </c>
      <c r="H22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2" s="104">
        <f>IF(Tabuľka1[[#This Row],[Stĺpec7]]="chyba",1,0)</f>
        <v>0</v>
      </c>
    </row>
    <row r="223" spans="1:9" x14ac:dyDescent="0.25">
      <c r="A223" s="105"/>
      <c r="B223" s="110"/>
      <c r="C223" s="110"/>
      <c r="D223" s="109"/>
      <c r="E223" s="110"/>
      <c r="F223" s="110"/>
      <c r="G223" s="104" t="str">
        <f t="shared" si="6"/>
        <v/>
      </c>
      <c r="H22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3" s="104">
        <f>IF(Tabuľka1[[#This Row],[Stĺpec7]]="chyba",1,0)</f>
        <v>0</v>
      </c>
    </row>
    <row r="224" spans="1:9" x14ac:dyDescent="0.25">
      <c r="A224" s="105"/>
      <c r="B224" s="110"/>
      <c r="C224" s="110"/>
      <c r="D224" s="109"/>
      <c r="E224" s="110"/>
      <c r="F224" s="110"/>
      <c r="G224" s="104" t="str">
        <f t="shared" si="6"/>
        <v/>
      </c>
      <c r="H22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4" s="104">
        <f>IF(Tabuľka1[[#This Row],[Stĺpec7]]="chyba",1,0)</f>
        <v>0</v>
      </c>
    </row>
    <row r="225" spans="1:9" x14ac:dyDescent="0.25">
      <c r="A225" s="105"/>
      <c r="B225" s="110"/>
      <c r="C225" s="110"/>
      <c r="D225" s="109"/>
      <c r="E225" s="110"/>
      <c r="F225" s="110"/>
      <c r="G225" s="104" t="str">
        <f t="shared" si="6"/>
        <v/>
      </c>
      <c r="H22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5" s="104">
        <f>IF(Tabuľka1[[#This Row],[Stĺpec7]]="chyba",1,0)</f>
        <v>0</v>
      </c>
    </row>
    <row r="226" spans="1:9" x14ac:dyDescent="0.25">
      <c r="A226" s="105"/>
      <c r="B226" s="110"/>
      <c r="C226" s="110"/>
      <c r="D226" s="109"/>
      <c r="E226" s="110"/>
      <c r="F226" s="110"/>
      <c r="G226" s="104" t="str">
        <f t="shared" si="6"/>
        <v/>
      </c>
      <c r="H22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6" s="104">
        <f>IF(Tabuľka1[[#This Row],[Stĺpec7]]="chyba",1,0)</f>
        <v>0</v>
      </c>
    </row>
    <row r="227" spans="1:9" x14ac:dyDescent="0.25">
      <c r="A227" s="105"/>
      <c r="B227" s="110"/>
      <c r="C227" s="110"/>
      <c r="D227" s="109"/>
      <c r="E227" s="110"/>
      <c r="F227" s="110"/>
      <c r="G227" s="104" t="str">
        <f t="shared" ref="G227:G290" si="7">IF($B$8=$N$38,"vyroba",IF($B$8=$N$39,"sluzby",""))</f>
        <v/>
      </c>
      <c r="H22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7" s="104">
        <f>IF(Tabuľka1[[#This Row],[Stĺpec7]]="chyba",1,0)</f>
        <v>0</v>
      </c>
    </row>
    <row r="228" spans="1:9" x14ac:dyDescent="0.25">
      <c r="A228" s="105"/>
      <c r="B228" s="110"/>
      <c r="C228" s="110"/>
      <c r="D228" s="109"/>
      <c r="E228" s="110"/>
      <c r="F228" s="110"/>
      <c r="G228" s="104" t="str">
        <f t="shared" si="7"/>
        <v/>
      </c>
      <c r="H22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8" s="104">
        <f>IF(Tabuľka1[[#This Row],[Stĺpec7]]="chyba",1,0)</f>
        <v>0</v>
      </c>
    </row>
    <row r="229" spans="1:9" x14ac:dyDescent="0.25">
      <c r="A229" s="105"/>
      <c r="B229" s="110"/>
      <c r="C229" s="110"/>
      <c r="D229" s="109"/>
      <c r="E229" s="110"/>
      <c r="F229" s="110"/>
      <c r="G229" s="104" t="str">
        <f t="shared" si="7"/>
        <v/>
      </c>
      <c r="H22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29" s="104">
        <f>IF(Tabuľka1[[#This Row],[Stĺpec7]]="chyba",1,0)</f>
        <v>0</v>
      </c>
    </row>
    <row r="230" spans="1:9" x14ac:dyDescent="0.25">
      <c r="A230" s="105"/>
      <c r="B230" s="110"/>
      <c r="C230" s="110"/>
      <c r="D230" s="109"/>
      <c r="E230" s="110"/>
      <c r="F230" s="110"/>
      <c r="G230" s="104" t="str">
        <f t="shared" si="7"/>
        <v/>
      </c>
      <c r="H23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0" s="104">
        <f>IF(Tabuľka1[[#This Row],[Stĺpec7]]="chyba",1,0)</f>
        <v>0</v>
      </c>
    </row>
    <row r="231" spans="1:9" x14ac:dyDescent="0.25">
      <c r="A231" s="105"/>
      <c r="B231" s="110"/>
      <c r="C231" s="110"/>
      <c r="D231" s="109"/>
      <c r="E231" s="110"/>
      <c r="F231" s="110"/>
      <c r="G231" s="104" t="str">
        <f t="shared" si="7"/>
        <v/>
      </c>
      <c r="H23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1" s="104">
        <f>IF(Tabuľka1[[#This Row],[Stĺpec7]]="chyba",1,0)</f>
        <v>0</v>
      </c>
    </row>
    <row r="232" spans="1:9" x14ac:dyDescent="0.25">
      <c r="A232" s="105"/>
      <c r="B232" s="110"/>
      <c r="C232" s="110"/>
      <c r="D232" s="109"/>
      <c r="E232" s="110"/>
      <c r="F232" s="110"/>
      <c r="G232" s="104" t="str">
        <f t="shared" si="7"/>
        <v/>
      </c>
      <c r="H23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2" s="104">
        <f>IF(Tabuľka1[[#This Row],[Stĺpec7]]="chyba",1,0)</f>
        <v>0</v>
      </c>
    </row>
    <row r="233" spans="1:9" x14ac:dyDescent="0.25">
      <c r="A233" s="105"/>
      <c r="B233" s="110"/>
      <c r="C233" s="110"/>
      <c r="D233" s="109"/>
      <c r="E233" s="110"/>
      <c r="F233" s="110"/>
      <c r="G233" s="104" t="str">
        <f t="shared" si="7"/>
        <v/>
      </c>
      <c r="H23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3" s="104">
        <f>IF(Tabuľka1[[#This Row],[Stĺpec7]]="chyba",1,0)</f>
        <v>0</v>
      </c>
    </row>
    <row r="234" spans="1:9" x14ac:dyDescent="0.25">
      <c r="A234" s="105"/>
      <c r="B234" s="110"/>
      <c r="C234" s="110"/>
      <c r="D234" s="109"/>
      <c r="E234" s="110"/>
      <c r="F234" s="110"/>
      <c r="G234" s="104" t="str">
        <f t="shared" si="7"/>
        <v/>
      </c>
      <c r="H23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4" s="104">
        <f>IF(Tabuľka1[[#This Row],[Stĺpec7]]="chyba",1,0)</f>
        <v>0</v>
      </c>
    </row>
    <row r="235" spans="1:9" x14ac:dyDescent="0.25">
      <c r="A235" s="105"/>
      <c r="B235" s="110"/>
      <c r="C235" s="110"/>
      <c r="D235" s="109"/>
      <c r="E235" s="110"/>
      <c r="F235" s="110"/>
      <c r="G235" s="104" t="str">
        <f t="shared" si="7"/>
        <v/>
      </c>
      <c r="H23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5" s="104">
        <f>IF(Tabuľka1[[#This Row],[Stĺpec7]]="chyba",1,0)</f>
        <v>0</v>
      </c>
    </row>
    <row r="236" spans="1:9" x14ac:dyDescent="0.25">
      <c r="A236" s="105"/>
      <c r="B236" s="110"/>
      <c r="C236" s="110"/>
      <c r="D236" s="109"/>
      <c r="E236" s="110"/>
      <c r="F236" s="110"/>
      <c r="G236" s="104" t="str">
        <f t="shared" si="7"/>
        <v/>
      </c>
      <c r="H23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6" s="104">
        <f>IF(Tabuľka1[[#This Row],[Stĺpec7]]="chyba",1,0)</f>
        <v>0</v>
      </c>
    </row>
    <row r="237" spans="1:9" x14ac:dyDescent="0.25">
      <c r="A237" s="105"/>
      <c r="B237" s="110"/>
      <c r="C237" s="110"/>
      <c r="D237" s="109"/>
      <c r="E237" s="110"/>
      <c r="F237" s="110"/>
      <c r="G237" s="104" t="str">
        <f t="shared" si="7"/>
        <v/>
      </c>
      <c r="H23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7" s="104">
        <f>IF(Tabuľka1[[#This Row],[Stĺpec7]]="chyba",1,0)</f>
        <v>0</v>
      </c>
    </row>
    <row r="238" spans="1:9" x14ac:dyDescent="0.25">
      <c r="A238" s="105"/>
      <c r="B238" s="110"/>
      <c r="C238" s="110"/>
      <c r="D238" s="109"/>
      <c r="E238" s="110"/>
      <c r="F238" s="110"/>
      <c r="G238" s="104" t="str">
        <f t="shared" si="7"/>
        <v/>
      </c>
      <c r="H23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8" s="104">
        <f>IF(Tabuľka1[[#This Row],[Stĺpec7]]="chyba",1,0)</f>
        <v>0</v>
      </c>
    </row>
    <row r="239" spans="1:9" x14ac:dyDescent="0.25">
      <c r="A239" s="105"/>
      <c r="B239" s="110"/>
      <c r="C239" s="110"/>
      <c r="D239" s="109"/>
      <c r="E239" s="110"/>
      <c r="F239" s="110"/>
      <c r="G239" s="104" t="str">
        <f t="shared" si="7"/>
        <v/>
      </c>
      <c r="H23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39" s="104">
        <f>IF(Tabuľka1[[#This Row],[Stĺpec7]]="chyba",1,0)</f>
        <v>0</v>
      </c>
    </row>
    <row r="240" spans="1:9" x14ac:dyDescent="0.25">
      <c r="A240" s="105"/>
      <c r="B240" s="110"/>
      <c r="C240" s="110"/>
      <c r="D240" s="109"/>
      <c r="E240" s="110"/>
      <c r="F240" s="110"/>
      <c r="G240" s="104" t="str">
        <f t="shared" si="7"/>
        <v/>
      </c>
      <c r="H24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0" s="104">
        <f>IF(Tabuľka1[[#This Row],[Stĺpec7]]="chyba",1,0)</f>
        <v>0</v>
      </c>
    </row>
    <row r="241" spans="1:9" x14ac:dyDescent="0.25">
      <c r="A241" s="105"/>
      <c r="B241" s="110"/>
      <c r="C241" s="110"/>
      <c r="D241" s="109"/>
      <c r="E241" s="110"/>
      <c r="F241" s="110"/>
      <c r="G241" s="104" t="str">
        <f t="shared" si="7"/>
        <v/>
      </c>
      <c r="H24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1" s="104">
        <f>IF(Tabuľka1[[#This Row],[Stĺpec7]]="chyba",1,0)</f>
        <v>0</v>
      </c>
    </row>
    <row r="242" spans="1:9" x14ac:dyDescent="0.25">
      <c r="A242" s="105"/>
      <c r="B242" s="110"/>
      <c r="C242" s="110"/>
      <c r="D242" s="109"/>
      <c r="E242" s="110"/>
      <c r="F242" s="110"/>
      <c r="G242" s="104" t="str">
        <f t="shared" si="7"/>
        <v/>
      </c>
      <c r="H24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2" s="104">
        <f>IF(Tabuľka1[[#This Row],[Stĺpec7]]="chyba",1,0)</f>
        <v>0</v>
      </c>
    </row>
    <row r="243" spans="1:9" x14ac:dyDescent="0.25">
      <c r="A243" s="105"/>
      <c r="B243" s="110"/>
      <c r="C243" s="110"/>
      <c r="D243" s="109"/>
      <c r="E243" s="110"/>
      <c r="F243" s="110"/>
      <c r="G243" s="104" t="str">
        <f t="shared" si="7"/>
        <v/>
      </c>
      <c r="H24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3" s="104">
        <f>IF(Tabuľka1[[#This Row],[Stĺpec7]]="chyba",1,0)</f>
        <v>0</v>
      </c>
    </row>
    <row r="244" spans="1:9" x14ac:dyDescent="0.25">
      <c r="A244" s="105"/>
      <c r="B244" s="110"/>
      <c r="C244" s="110"/>
      <c r="D244" s="109"/>
      <c r="E244" s="110"/>
      <c r="F244" s="110"/>
      <c r="G244" s="104" t="str">
        <f t="shared" si="7"/>
        <v/>
      </c>
      <c r="H24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4" s="104">
        <f>IF(Tabuľka1[[#This Row],[Stĺpec7]]="chyba",1,0)</f>
        <v>0</v>
      </c>
    </row>
    <row r="245" spans="1:9" x14ac:dyDescent="0.25">
      <c r="A245" s="105"/>
      <c r="B245" s="110"/>
      <c r="C245" s="110"/>
      <c r="D245" s="109"/>
      <c r="E245" s="110"/>
      <c r="F245" s="110"/>
      <c r="G245" s="104" t="str">
        <f t="shared" si="7"/>
        <v/>
      </c>
      <c r="H24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5" s="104">
        <f>IF(Tabuľka1[[#This Row],[Stĺpec7]]="chyba",1,0)</f>
        <v>0</v>
      </c>
    </row>
    <row r="246" spans="1:9" x14ac:dyDescent="0.25">
      <c r="A246" s="105"/>
      <c r="B246" s="110"/>
      <c r="C246" s="110"/>
      <c r="D246" s="109"/>
      <c r="E246" s="110"/>
      <c r="F246" s="110"/>
      <c r="G246" s="104" t="str">
        <f t="shared" si="7"/>
        <v/>
      </c>
      <c r="H24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6" s="104">
        <f>IF(Tabuľka1[[#This Row],[Stĺpec7]]="chyba",1,0)</f>
        <v>0</v>
      </c>
    </row>
    <row r="247" spans="1:9" x14ac:dyDescent="0.25">
      <c r="A247" s="105"/>
      <c r="B247" s="110"/>
      <c r="C247" s="110"/>
      <c r="D247" s="109"/>
      <c r="E247" s="110"/>
      <c r="F247" s="110"/>
      <c r="G247" s="104" t="str">
        <f t="shared" si="7"/>
        <v/>
      </c>
      <c r="H24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7" s="104">
        <f>IF(Tabuľka1[[#This Row],[Stĺpec7]]="chyba",1,0)</f>
        <v>0</v>
      </c>
    </row>
    <row r="248" spans="1:9" x14ac:dyDescent="0.25">
      <c r="A248" s="105"/>
      <c r="B248" s="110"/>
      <c r="C248" s="110"/>
      <c r="D248" s="109"/>
      <c r="E248" s="110"/>
      <c r="F248" s="110"/>
      <c r="G248" s="104" t="str">
        <f t="shared" si="7"/>
        <v/>
      </c>
      <c r="H24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8" s="104">
        <f>IF(Tabuľka1[[#This Row],[Stĺpec7]]="chyba",1,0)</f>
        <v>0</v>
      </c>
    </row>
    <row r="249" spans="1:9" x14ac:dyDescent="0.25">
      <c r="A249" s="105"/>
      <c r="B249" s="110"/>
      <c r="C249" s="110"/>
      <c r="D249" s="109"/>
      <c r="E249" s="110"/>
      <c r="F249" s="110"/>
      <c r="G249" s="104" t="str">
        <f t="shared" si="7"/>
        <v/>
      </c>
      <c r="H24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49" s="104">
        <f>IF(Tabuľka1[[#This Row],[Stĺpec7]]="chyba",1,0)</f>
        <v>0</v>
      </c>
    </row>
    <row r="250" spans="1:9" x14ac:dyDescent="0.25">
      <c r="A250" s="105"/>
      <c r="B250" s="110"/>
      <c r="C250" s="110"/>
      <c r="D250" s="109"/>
      <c r="E250" s="110"/>
      <c r="F250" s="110"/>
      <c r="G250" s="104" t="str">
        <f t="shared" si="7"/>
        <v/>
      </c>
      <c r="H25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0" s="104">
        <f>IF(Tabuľka1[[#This Row],[Stĺpec7]]="chyba",1,0)</f>
        <v>0</v>
      </c>
    </row>
    <row r="251" spans="1:9" x14ac:dyDescent="0.25">
      <c r="A251" s="105"/>
      <c r="B251" s="110"/>
      <c r="C251" s="110"/>
      <c r="D251" s="109"/>
      <c r="E251" s="110"/>
      <c r="F251" s="110"/>
      <c r="G251" s="104" t="str">
        <f t="shared" si="7"/>
        <v/>
      </c>
      <c r="H25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1" s="104">
        <f>IF(Tabuľka1[[#This Row],[Stĺpec7]]="chyba",1,0)</f>
        <v>0</v>
      </c>
    </row>
    <row r="252" spans="1:9" x14ac:dyDescent="0.25">
      <c r="A252" s="105"/>
      <c r="B252" s="110"/>
      <c r="C252" s="110"/>
      <c r="D252" s="109"/>
      <c r="E252" s="110"/>
      <c r="F252" s="110"/>
      <c r="G252" s="104" t="str">
        <f t="shared" si="7"/>
        <v/>
      </c>
      <c r="H25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2" s="104">
        <f>IF(Tabuľka1[[#This Row],[Stĺpec7]]="chyba",1,0)</f>
        <v>0</v>
      </c>
    </row>
    <row r="253" spans="1:9" x14ac:dyDescent="0.25">
      <c r="A253" s="105"/>
      <c r="B253" s="110"/>
      <c r="C253" s="110"/>
      <c r="D253" s="109"/>
      <c r="E253" s="110"/>
      <c r="F253" s="110"/>
      <c r="G253" s="104" t="str">
        <f t="shared" si="7"/>
        <v/>
      </c>
      <c r="H25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3" s="104">
        <f>IF(Tabuľka1[[#This Row],[Stĺpec7]]="chyba",1,0)</f>
        <v>0</v>
      </c>
    </row>
    <row r="254" spans="1:9" x14ac:dyDescent="0.25">
      <c r="A254" s="105"/>
      <c r="B254" s="110"/>
      <c r="C254" s="110"/>
      <c r="D254" s="109"/>
      <c r="E254" s="110"/>
      <c r="F254" s="110"/>
      <c r="G254" s="104" t="str">
        <f t="shared" si="7"/>
        <v/>
      </c>
      <c r="H25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4" s="104">
        <f>IF(Tabuľka1[[#This Row],[Stĺpec7]]="chyba",1,0)</f>
        <v>0</v>
      </c>
    </row>
    <row r="255" spans="1:9" x14ac:dyDescent="0.25">
      <c r="A255" s="105"/>
      <c r="B255" s="110"/>
      <c r="C255" s="110"/>
      <c r="D255" s="109"/>
      <c r="E255" s="110"/>
      <c r="F255" s="110"/>
      <c r="G255" s="104" t="str">
        <f t="shared" si="7"/>
        <v/>
      </c>
      <c r="H25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5" s="104">
        <f>IF(Tabuľka1[[#This Row],[Stĺpec7]]="chyba",1,0)</f>
        <v>0</v>
      </c>
    </row>
    <row r="256" spans="1:9" x14ac:dyDescent="0.25">
      <c r="A256" s="105"/>
      <c r="B256" s="110"/>
      <c r="C256" s="110"/>
      <c r="D256" s="109"/>
      <c r="E256" s="110"/>
      <c r="F256" s="110"/>
      <c r="G256" s="104" t="str">
        <f t="shared" si="7"/>
        <v/>
      </c>
      <c r="H25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6" s="104">
        <f>IF(Tabuľka1[[#This Row],[Stĺpec7]]="chyba",1,0)</f>
        <v>0</v>
      </c>
    </row>
    <row r="257" spans="1:9" x14ac:dyDescent="0.25">
      <c r="A257" s="105"/>
      <c r="B257" s="110"/>
      <c r="C257" s="110"/>
      <c r="D257" s="109"/>
      <c r="E257" s="110"/>
      <c r="F257" s="110"/>
      <c r="G257" s="104" t="str">
        <f t="shared" si="7"/>
        <v/>
      </c>
      <c r="H25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7" s="104">
        <f>IF(Tabuľka1[[#This Row],[Stĺpec7]]="chyba",1,0)</f>
        <v>0</v>
      </c>
    </row>
    <row r="258" spans="1:9" x14ac:dyDescent="0.25">
      <c r="A258" s="105"/>
      <c r="B258" s="110"/>
      <c r="C258" s="110"/>
      <c r="D258" s="109"/>
      <c r="E258" s="110"/>
      <c r="F258" s="110"/>
      <c r="G258" s="104" t="str">
        <f t="shared" si="7"/>
        <v/>
      </c>
      <c r="H25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8" s="104">
        <f>IF(Tabuľka1[[#This Row],[Stĺpec7]]="chyba",1,0)</f>
        <v>0</v>
      </c>
    </row>
    <row r="259" spans="1:9" x14ac:dyDescent="0.25">
      <c r="A259" s="105"/>
      <c r="B259" s="110"/>
      <c r="C259" s="110"/>
      <c r="D259" s="109"/>
      <c r="E259" s="110"/>
      <c r="F259" s="110"/>
      <c r="G259" s="104" t="str">
        <f t="shared" si="7"/>
        <v/>
      </c>
      <c r="H25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59" s="104">
        <f>IF(Tabuľka1[[#This Row],[Stĺpec7]]="chyba",1,0)</f>
        <v>0</v>
      </c>
    </row>
    <row r="260" spans="1:9" x14ac:dyDescent="0.25">
      <c r="A260" s="105"/>
      <c r="B260" s="110"/>
      <c r="C260" s="110"/>
      <c r="D260" s="109"/>
      <c r="E260" s="110"/>
      <c r="F260" s="110"/>
      <c r="G260" s="104" t="str">
        <f t="shared" si="7"/>
        <v/>
      </c>
      <c r="H26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0" s="104">
        <f>IF(Tabuľka1[[#This Row],[Stĺpec7]]="chyba",1,0)</f>
        <v>0</v>
      </c>
    </row>
    <row r="261" spans="1:9" x14ac:dyDescent="0.25">
      <c r="A261" s="105"/>
      <c r="B261" s="110"/>
      <c r="C261" s="110"/>
      <c r="D261" s="109"/>
      <c r="E261" s="110"/>
      <c r="F261" s="110"/>
      <c r="G261" s="104" t="str">
        <f t="shared" si="7"/>
        <v/>
      </c>
      <c r="H26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1" s="104">
        <f>IF(Tabuľka1[[#This Row],[Stĺpec7]]="chyba",1,0)</f>
        <v>0</v>
      </c>
    </row>
    <row r="262" spans="1:9" x14ac:dyDescent="0.25">
      <c r="A262" s="105"/>
      <c r="B262" s="110"/>
      <c r="C262" s="110"/>
      <c r="D262" s="109"/>
      <c r="E262" s="110"/>
      <c r="F262" s="110"/>
      <c r="G262" s="104" t="str">
        <f t="shared" si="7"/>
        <v/>
      </c>
      <c r="H26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2" s="104">
        <f>IF(Tabuľka1[[#This Row],[Stĺpec7]]="chyba",1,0)</f>
        <v>0</v>
      </c>
    </row>
    <row r="263" spans="1:9" x14ac:dyDescent="0.25">
      <c r="A263" s="105"/>
      <c r="B263" s="110"/>
      <c r="C263" s="110"/>
      <c r="D263" s="109"/>
      <c r="E263" s="110"/>
      <c r="F263" s="110"/>
      <c r="G263" s="104" t="str">
        <f t="shared" si="7"/>
        <v/>
      </c>
      <c r="H26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3" s="104">
        <f>IF(Tabuľka1[[#This Row],[Stĺpec7]]="chyba",1,0)</f>
        <v>0</v>
      </c>
    </row>
    <row r="264" spans="1:9" x14ac:dyDescent="0.25">
      <c r="A264" s="105"/>
      <c r="B264" s="110"/>
      <c r="C264" s="110"/>
      <c r="D264" s="109"/>
      <c r="E264" s="110"/>
      <c r="F264" s="110"/>
      <c r="G264" s="104" t="str">
        <f t="shared" si="7"/>
        <v/>
      </c>
      <c r="H26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4" s="104">
        <f>IF(Tabuľka1[[#This Row],[Stĺpec7]]="chyba",1,0)</f>
        <v>0</v>
      </c>
    </row>
    <row r="265" spans="1:9" x14ac:dyDescent="0.25">
      <c r="A265" s="105"/>
      <c r="B265" s="110"/>
      <c r="C265" s="110"/>
      <c r="D265" s="109"/>
      <c r="E265" s="110"/>
      <c r="F265" s="110"/>
      <c r="G265" s="104" t="str">
        <f t="shared" si="7"/>
        <v/>
      </c>
      <c r="H26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5" s="104">
        <f>IF(Tabuľka1[[#This Row],[Stĺpec7]]="chyba",1,0)</f>
        <v>0</v>
      </c>
    </row>
    <row r="266" spans="1:9" x14ac:dyDescent="0.25">
      <c r="A266" s="105"/>
      <c r="B266" s="110"/>
      <c r="C266" s="110"/>
      <c r="D266" s="109"/>
      <c r="E266" s="110"/>
      <c r="F266" s="110"/>
      <c r="G266" s="104" t="str">
        <f t="shared" si="7"/>
        <v/>
      </c>
      <c r="H26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6" s="104">
        <f>IF(Tabuľka1[[#This Row],[Stĺpec7]]="chyba",1,0)</f>
        <v>0</v>
      </c>
    </row>
    <row r="267" spans="1:9" x14ac:dyDescent="0.25">
      <c r="A267" s="105"/>
      <c r="B267" s="110"/>
      <c r="C267" s="110"/>
      <c r="D267" s="109"/>
      <c r="E267" s="110"/>
      <c r="F267" s="110"/>
      <c r="G267" s="104" t="str">
        <f t="shared" si="7"/>
        <v/>
      </c>
      <c r="H26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7" s="104">
        <f>IF(Tabuľka1[[#This Row],[Stĺpec7]]="chyba",1,0)</f>
        <v>0</v>
      </c>
    </row>
    <row r="268" spans="1:9" x14ac:dyDescent="0.25">
      <c r="A268" s="105"/>
      <c r="B268" s="110"/>
      <c r="C268" s="110"/>
      <c r="D268" s="109"/>
      <c r="E268" s="110"/>
      <c r="F268" s="110"/>
      <c r="G268" s="104" t="str">
        <f t="shared" si="7"/>
        <v/>
      </c>
      <c r="H26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8" s="104">
        <f>IF(Tabuľka1[[#This Row],[Stĺpec7]]="chyba",1,0)</f>
        <v>0</v>
      </c>
    </row>
    <row r="269" spans="1:9" x14ac:dyDescent="0.25">
      <c r="A269" s="105"/>
      <c r="B269" s="110"/>
      <c r="C269" s="110"/>
      <c r="D269" s="109"/>
      <c r="E269" s="110"/>
      <c r="F269" s="110"/>
      <c r="G269" s="104" t="str">
        <f t="shared" si="7"/>
        <v/>
      </c>
      <c r="H26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69" s="104">
        <f>IF(Tabuľka1[[#This Row],[Stĺpec7]]="chyba",1,0)</f>
        <v>0</v>
      </c>
    </row>
    <row r="270" spans="1:9" x14ac:dyDescent="0.25">
      <c r="A270" s="105"/>
      <c r="B270" s="110"/>
      <c r="C270" s="110"/>
      <c r="D270" s="109"/>
      <c r="E270" s="110"/>
      <c r="F270" s="110"/>
      <c r="G270" s="104" t="str">
        <f t="shared" si="7"/>
        <v/>
      </c>
      <c r="H27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0" s="104">
        <f>IF(Tabuľka1[[#This Row],[Stĺpec7]]="chyba",1,0)</f>
        <v>0</v>
      </c>
    </row>
    <row r="271" spans="1:9" x14ac:dyDescent="0.25">
      <c r="A271" s="105"/>
      <c r="B271" s="110"/>
      <c r="C271" s="110"/>
      <c r="D271" s="109"/>
      <c r="E271" s="110"/>
      <c r="F271" s="110"/>
      <c r="G271" s="104" t="str">
        <f t="shared" si="7"/>
        <v/>
      </c>
      <c r="H27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1" s="104">
        <f>IF(Tabuľka1[[#This Row],[Stĺpec7]]="chyba",1,0)</f>
        <v>0</v>
      </c>
    </row>
    <row r="272" spans="1:9" x14ac:dyDescent="0.25">
      <c r="A272" s="105"/>
      <c r="B272" s="110"/>
      <c r="C272" s="110"/>
      <c r="D272" s="109"/>
      <c r="E272" s="110"/>
      <c r="F272" s="110"/>
      <c r="G272" s="104" t="str">
        <f t="shared" si="7"/>
        <v/>
      </c>
      <c r="H27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2" s="104">
        <f>IF(Tabuľka1[[#This Row],[Stĺpec7]]="chyba",1,0)</f>
        <v>0</v>
      </c>
    </row>
    <row r="273" spans="1:9" x14ac:dyDescent="0.25">
      <c r="A273" s="105"/>
      <c r="B273" s="110"/>
      <c r="C273" s="110"/>
      <c r="D273" s="109"/>
      <c r="E273" s="110"/>
      <c r="F273" s="110"/>
      <c r="G273" s="104" t="str">
        <f t="shared" si="7"/>
        <v/>
      </c>
      <c r="H27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3" s="104">
        <f>IF(Tabuľka1[[#This Row],[Stĺpec7]]="chyba",1,0)</f>
        <v>0</v>
      </c>
    </row>
    <row r="274" spans="1:9" x14ac:dyDescent="0.25">
      <c r="A274" s="105"/>
      <c r="B274" s="110"/>
      <c r="C274" s="110"/>
      <c r="D274" s="109"/>
      <c r="E274" s="110"/>
      <c r="F274" s="110"/>
      <c r="G274" s="104" t="str">
        <f t="shared" si="7"/>
        <v/>
      </c>
      <c r="H27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4" s="104">
        <f>IF(Tabuľka1[[#This Row],[Stĺpec7]]="chyba",1,0)</f>
        <v>0</v>
      </c>
    </row>
    <row r="275" spans="1:9" x14ac:dyDescent="0.25">
      <c r="A275" s="105"/>
      <c r="B275" s="110"/>
      <c r="C275" s="110"/>
      <c r="D275" s="109"/>
      <c r="E275" s="110"/>
      <c r="F275" s="110"/>
      <c r="G275" s="104" t="str">
        <f t="shared" si="7"/>
        <v/>
      </c>
      <c r="H27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5" s="104">
        <f>IF(Tabuľka1[[#This Row],[Stĺpec7]]="chyba",1,0)</f>
        <v>0</v>
      </c>
    </row>
    <row r="276" spans="1:9" x14ac:dyDescent="0.25">
      <c r="A276" s="105"/>
      <c r="B276" s="110"/>
      <c r="C276" s="110"/>
      <c r="D276" s="109"/>
      <c r="E276" s="110"/>
      <c r="F276" s="110"/>
      <c r="G276" s="104" t="str">
        <f t="shared" si="7"/>
        <v/>
      </c>
      <c r="H27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6" s="104">
        <f>IF(Tabuľka1[[#This Row],[Stĺpec7]]="chyba",1,0)</f>
        <v>0</v>
      </c>
    </row>
    <row r="277" spans="1:9" x14ac:dyDescent="0.25">
      <c r="A277" s="105"/>
      <c r="B277" s="110"/>
      <c r="C277" s="110"/>
      <c r="D277" s="109"/>
      <c r="E277" s="110"/>
      <c r="F277" s="110"/>
      <c r="G277" s="104" t="str">
        <f t="shared" si="7"/>
        <v/>
      </c>
      <c r="H27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7" s="104">
        <f>IF(Tabuľka1[[#This Row],[Stĺpec7]]="chyba",1,0)</f>
        <v>0</v>
      </c>
    </row>
    <row r="278" spans="1:9" x14ac:dyDescent="0.25">
      <c r="A278" s="105"/>
      <c r="B278" s="110"/>
      <c r="C278" s="110"/>
      <c r="D278" s="109"/>
      <c r="E278" s="110"/>
      <c r="F278" s="110"/>
      <c r="G278" s="104" t="str">
        <f t="shared" si="7"/>
        <v/>
      </c>
      <c r="H27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8" s="104">
        <f>IF(Tabuľka1[[#This Row],[Stĺpec7]]="chyba",1,0)</f>
        <v>0</v>
      </c>
    </row>
    <row r="279" spans="1:9" x14ac:dyDescent="0.25">
      <c r="A279" s="105"/>
      <c r="B279" s="110"/>
      <c r="C279" s="110"/>
      <c r="D279" s="109"/>
      <c r="E279" s="110"/>
      <c r="F279" s="110"/>
      <c r="G279" s="104" t="str">
        <f t="shared" si="7"/>
        <v/>
      </c>
      <c r="H27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79" s="104">
        <f>IF(Tabuľka1[[#This Row],[Stĺpec7]]="chyba",1,0)</f>
        <v>0</v>
      </c>
    </row>
    <row r="280" spans="1:9" x14ac:dyDescent="0.25">
      <c r="A280" s="105"/>
      <c r="B280" s="110"/>
      <c r="C280" s="110"/>
      <c r="D280" s="109"/>
      <c r="E280" s="110"/>
      <c r="F280" s="110"/>
      <c r="G280" s="104" t="str">
        <f t="shared" si="7"/>
        <v/>
      </c>
      <c r="H28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0" s="104">
        <f>IF(Tabuľka1[[#This Row],[Stĺpec7]]="chyba",1,0)</f>
        <v>0</v>
      </c>
    </row>
    <row r="281" spans="1:9" x14ac:dyDescent="0.25">
      <c r="A281" s="105"/>
      <c r="B281" s="110"/>
      <c r="C281" s="110"/>
      <c r="D281" s="109"/>
      <c r="E281" s="110"/>
      <c r="F281" s="110"/>
      <c r="G281" s="104" t="str">
        <f t="shared" si="7"/>
        <v/>
      </c>
      <c r="H28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1" s="104">
        <f>IF(Tabuľka1[[#This Row],[Stĺpec7]]="chyba",1,0)</f>
        <v>0</v>
      </c>
    </row>
    <row r="282" spans="1:9" x14ac:dyDescent="0.25">
      <c r="A282" s="105"/>
      <c r="B282" s="110"/>
      <c r="C282" s="110"/>
      <c r="D282" s="109"/>
      <c r="E282" s="110"/>
      <c r="F282" s="110"/>
      <c r="G282" s="104" t="str">
        <f t="shared" si="7"/>
        <v/>
      </c>
      <c r="H28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2" s="104">
        <f>IF(Tabuľka1[[#This Row],[Stĺpec7]]="chyba",1,0)</f>
        <v>0</v>
      </c>
    </row>
    <row r="283" spans="1:9" x14ac:dyDescent="0.25">
      <c r="A283" s="105"/>
      <c r="B283" s="110"/>
      <c r="C283" s="110"/>
      <c r="D283" s="109"/>
      <c r="E283" s="110"/>
      <c r="F283" s="110"/>
      <c r="G283" s="104" t="str">
        <f t="shared" si="7"/>
        <v/>
      </c>
      <c r="H28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3" s="104">
        <f>IF(Tabuľka1[[#This Row],[Stĺpec7]]="chyba",1,0)</f>
        <v>0</v>
      </c>
    </row>
    <row r="284" spans="1:9" x14ac:dyDescent="0.25">
      <c r="A284" s="105"/>
      <c r="B284" s="110"/>
      <c r="C284" s="110"/>
      <c r="D284" s="109"/>
      <c r="E284" s="110"/>
      <c r="F284" s="110"/>
      <c r="G284" s="104" t="str">
        <f t="shared" si="7"/>
        <v/>
      </c>
      <c r="H28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4" s="104">
        <f>IF(Tabuľka1[[#This Row],[Stĺpec7]]="chyba",1,0)</f>
        <v>0</v>
      </c>
    </row>
    <row r="285" spans="1:9" x14ac:dyDescent="0.25">
      <c r="A285" s="105"/>
      <c r="B285" s="110"/>
      <c r="C285" s="110"/>
      <c r="D285" s="109"/>
      <c r="E285" s="110"/>
      <c r="F285" s="110"/>
      <c r="G285" s="104" t="str">
        <f t="shared" si="7"/>
        <v/>
      </c>
      <c r="H28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5" s="104">
        <f>IF(Tabuľka1[[#This Row],[Stĺpec7]]="chyba",1,0)</f>
        <v>0</v>
      </c>
    </row>
    <row r="286" spans="1:9" x14ac:dyDescent="0.25">
      <c r="A286" s="105"/>
      <c r="B286" s="110"/>
      <c r="C286" s="110"/>
      <c r="D286" s="109"/>
      <c r="E286" s="110"/>
      <c r="F286" s="110"/>
      <c r="G286" s="104" t="str">
        <f t="shared" si="7"/>
        <v/>
      </c>
      <c r="H28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6" s="104">
        <f>IF(Tabuľka1[[#This Row],[Stĺpec7]]="chyba",1,0)</f>
        <v>0</v>
      </c>
    </row>
    <row r="287" spans="1:9" x14ac:dyDescent="0.25">
      <c r="A287" s="105"/>
      <c r="B287" s="110"/>
      <c r="C287" s="110"/>
      <c r="D287" s="109"/>
      <c r="E287" s="110"/>
      <c r="F287" s="110"/>
      <c r="G287" s="104" t="str">
        <f t="shared" si="7"/>
        <v/>
      </c>
      <c r="H28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7" s="104">
        <f>IF(Tabuľka1[[#This Row],[Stĺpec7]]="chyba",1,0)</f>
        <v>0</v>
      </c>
    </row>
    <row r="288" spans="1:9" x14ac:dyDescent="0.25">
      <c r="A288" s="105"/>
      <c r="B288" s="110"/>
      <c r="C288" s="110"/>
      <c r="D288" s="109"/>
      <c r="E288" s="110"/>
      <c r="F288" s="110"/>
      <c r="G288" s="104" t="str">
        <f t="shared" si="7"/>
        <v/>
      </c>
      <c r="H28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8" s="104">
        <f>IF(Tabuľka1[[#This Row],[Stĺpec7]]="chyba",1,0)</f>
        <v>0</v>
      </c>
    </row>
    <row r="289" spans="1:9" x14ac:dyDescent="0.25">
      <c r="A289" s="105"/>
      <c r="B289" s="110"/>
      <c r="C289" s="110"/>
      <c r="D289" s="109"/>
      <c r="E289" s="110"/>
      <c r="F289" s="110"/>
      <c r="G289" s="104" t="str">
        <f t="shared" si="7"/>
        <v/>
      </c>
      <c r="H28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89" s="104">
        <f>IF(Tabuľka1[[#This Row],[Stĺpec7]]="chyba",1,0)</f>
        <v>0</v>
      </c>
    </row>
    <row r="290" spans="1:9" x14ac:dyDescent="0.25">
      <c r="A290" s="105"/>
      <c r="B290" s="110"/>
      <c r="C290" s="110"/>
      <c r="D290" s="109"/>
      <c r="E290" s="110"/>
      <c r="F290" s="110"/>
      <c r="G290" s="104" t="str">
        <f t="shared" si="7"/>
        <v/>
      </c>
      <c r="H29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0" s="104">
        <f>IF(Tabuľka1[[#This Row],[Stĺpec7]]="chyba",1,0)</f>
        <v>0</v>
      </c>
    </row>
    <row r="291" spans="1:9" x14ac:dyDescent="0.25">
      <c r="A291" s="105"/>
      <c r="B291" s="110"/>
      <c r="C291" s="110"/>
      <c r="D291" s="109"/>
      <c r="E291" s="110"/>
      <c r="F291" s="110"/>
      <c r="G291" s="104" t="str">
        <f t="shared" ref="G291:G344" si="8">IF($B$8=$N$38,"vyroba",IF($B$8=$N$39,"sluzby",""))</f>
        <v/>
      </c>
      <c r="H29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1" s="104">
        <f>IF(Tabuľka1[[#This Row],[Stĺpec7]]="chyba",1,0)</f>
        <v>0</v>
      </c>
    </row>
    <row r="292" spans="1:9" x14ac:dyDescent="0.25">
      <c r="A292" s="105"/>
      <c r="B292" s="110"/>
      <c r="C292" s="110"/>
      <c r="D292" s="109"/>
      <c r="E292" s="110"/>
      <c r="F292" s="110"/>
      <c r="G292" s="104" t="str">
        <f t="shared" si="8"/>
        <v/>
      </c>
      <c r="H29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2" s="104">
        <f>IF(Tabuľka1[[#This Row],[Stĺpec7]]="chyba",1,0)</f>
        <v>0</v>
      </c>
    </row>
    <row r="293" spans="1:9" x14ac:dyDescent="0.25">
      <c r="A293" s="105"/>
      <c r="B293" s="110"/>
      <c r="C293" s="110"/>
      <c r="D293" s="109"/>
      <c r="E293" s="110"/>
      <c r="F293" s="110"/>
      <c r="G293" s="104" t="str">
        <f t="shared" si="8"/>
        <v/>
      </c>
      <c r="H29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3" s="104">
        <f>IF(Tabuľka1[[#This Row],[Stĺpec7]]="chyba",1,0)</f>
        <v>0</v>
      </c>
    </row>
    <row r="294" spans="1:9" x14ac:dyDescent="0.25">
      <c r="A294" s="105"/>
      <c r="B294" s="110"/>
      <c r="C294" s="110"/>
      <c r="D294" s="109"/>
      <c r="E294" s="110"/>
      <c r="F294" s="110"/>
      <c r="G294" s="104" t="str">
        <f t="shared" si="8"/>
        <v/>
      </c>
      <c r="H29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4" s="104">
        <f>IF(Tabuľka1[[#This Row],[Stĺpec7]]="chyba",1,0)</f>
        <v>0</v>
      </c>
    </row>
    <row r="295" spans="1:9" x14ac:dyDescent="0.25">
      <c r="A295" s="105"/>
      <c r="B295" s="110"/>
      <c r="C295" s="110"/>
      <c r="D295" s="109"/>
      <c r="E295" s="110"/>
      <c r="F295" s="110"/>
      <c r="G295" s="104" t="str">
        <f t="shared" si="8"/>
        <v/>
      </c>
      <c r="H29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5" s="104">
        <f>IF(Tabuľka1[[#This Row],[Stĺpec7]]="chyba",1,0)</f>
        <v>0</v>
      </c>
    </row>
    <row r="296" spans="1:9" x14ac:dyDescent="0.25">
      <c r="A296" s="105"/>
      <c r="B296" s="110"/>
      <c r="C296" s="110"/>
      <c r="D296" s="109"/>
      <c r="E296" s="110"/>
      <c r="F296" s="110"/>
      <c r="G296" s="104" t="str">
        <f t="shared" si="8"/>
        <v/>
      </c>
      <c r="H29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6" s="104">
        <f>IF(Tabuľka1[[#This Row],[Stĺpec7]]="chyba",1,0)</f>
        <v>0</v>
      </c>
    </row>
    <row r="297" spans="1:9" x14ac:dyDescent="0.25">
      <c r="A297" s="105"/>
      <c r="B297" s="110"/>
      <c r="C297" s="110"/>
      <c r="D297" s="109"/>
      <c r="E297" s="110"/>
      <c r="F297" s="110"/>
      <c r="G297" s="104" t="str">
        <f t="shared" si="8"/>
        <v/>
      </c>
      <c r="H29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7" s="104">
        <f>IF(Tabuľka1[[#This Row],[Stĺpec7]]="chyba",1,0)</f>
        <v>0</v>
      </c>
    </row>
    <row r="298" spans="1:9" x14ac:dyDescent="0.25">
      <c r="A298" s="105"/>
      <c r="B298" s="110"/>
      <c r="C298" s="110"/>
      <c r="D298" s="109"/>
      <c r="E298" s="110"/>
      <c r="F298" s="110"/>
      <c r="G298" s="104" t="str">
        <f t="shared" si="8"/>
        <v/>
      </c>
      <c r="H29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8" s="104">
        <f>IF(Tabuľka1[[#This Row],[Stĺpec7]]="chyba",1,0)</f>
        <v>0</v>
      </c>
    </row>
    <row r="299" spans="1:9" x14ac:dyDescent="0.25">
      <c r="A299" s="105"/>
      <c r="B299" s="110"/>
      <c r="C299" s="110"/>
      <c r="D299" s="109"/>
      <c r="E299" s="110"/>
      <c r="F299" s="110"/>
      <c r="G299" s="104" t="str">
        <f t="shared" si="8"/>
        <v/>
      </c>
      <c r="H29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299" s="104">
        <f>IF(Tabuľka1[[#This Row],[Stĺpec7]]="chyba",1,0)</f>
        <v>0</v>
      </c>
    </row>
    <row r="300" spans="1:9" x14ac:dyDescent="0.25">
      <c r="A300" s="105"/>
      <c r="B300" s="110"/>
      <c r="C300" s="110"/>
      <c r="D300" s="109"/>
      <c r="E300" s="110"/>
      <c r="F300" s="110"/>
      <c r="G300" s="104" t="str">
        <f t="shared" si="8"/>
        <v/>
      </c>
      <c r="H30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0" s="104">
        <f>IF(Tabuľka1[[#This Row],[Stĺpec7]]="chyba",1,0)</f>
        <v>0</v>
      </c>
    </row>
    <row r="301" spans="1:9" x14ac:dyDescent="0.25">
      <c r="A301" s="105"/>
      <c r="B301" s="110"/>
      <c r="C301" s="110"/>
      <c r="D301" s="109"/>
      <c r="E301" s="110"/>
      <c r="F301" s="110"/>
      <c r="G301" s="104" t="str">
        <f t="shared" si="8"/>
        <v/>
      </c>
      <c r="H30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1" s="104">
        <f>IF(Tabuľka1[[#This Row],[Stĺpec7]]="chyba",1,0)</f>
        <v>0</v>
      </c>
    </row>
    <row r="302" spans="1:9" x14ac:dyDescent="0.25">
      <c r="A302" s="105"/>
      <c r="B302" s="110"/>
      <c r="C302" s="110"/>
      <c r="D302" s="109"/>
      <c r="E302" s="110"/>
      <c r="F302" s="110"/>
      <c r="G302" s="104" t="str">
        <f t="shared" si="8"/>
        <v/>
      </c>
      <c r="H30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2" s="104">
        <f>IF(Tabuľka1[[#This Row],[Stĺpec7]]="chyba",1,0)</f>
        <v>0</v>
      </c>
    </row>
    <row r="303" spans="1:9" x14ac:dyDescent="0.25">
      <c r="A303" s="105"/>
      <c r="B303" s="110"/>
      <c r="C303" s="110"/>
      <c r="D303" s="109"/>
      <c r="E303" s="110"/>
      <c r="F303" s="110"/>
      <c r="G303" s="104" t="str">
        <f t="shared" si="8"/>
        <v/>
      </c>
      <c r="H30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3" s="104">
        <f>IF(Tabuľka1[[#This Row],[Stĺpec7]]="chyba",1,0)</f>
        <v>0</v>
      </c>
    </row>
    <row r="304" spans="1:9" x14ac:dyDescent="0.25">
      <c r="A304" s="105"/>
      <c r="B304" s="110"/>
      <c r="C304" s="110"/>
      <c r="D304" s="109"/>
      <c r="E304" s="110"/>
      <c r="F304" s="110"/>
      <c r="G304" s="104" t="str">
        <f t="shared" si="8"/>
        <v/>
      </c>
      <c r="H30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4" s="104">
        <f>IF(Tabuľka1[[#This Row],[Stĺpec7]]="chyba",1,0)</f>
        <v>0</v>
      </c>
    </row>
    <row r="305" spans="1:9" x14ac:dyDescent="0.25">
      <c r="A305" s="105"/>
      <c r="B305" s="110"/>
      <c r="C305" s="110"/>
      <c r="D305" s="109"/>
      <c r="E305" s="110"/>
      <c r="F305" s="110"/>
      <c r="G305" s="104" t="str">
        <f t="shared" si="8"/>
        <v/>
      </c>
      <c r="H30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5" s="104">
        <f>IF(Tabuľka1[[#This Row],[Stĺpec7]]="chyba",1,0)</f>
        <v>0</v>
      </c>
    </row>
    <row r="306" spans="1:9" x14ac:dyDescent="0.25">
      <c r="A306" s="105"/>
      <c r="B306" s="110"/>
      <c r="C306" s="110"/>
      <c r="D306" s="109"/>
      <c r="E306" s="110"/>
      <c r="F306" s="110"/>
      <c r="G306" s="104" t="str">
        <f t="shared" si="8"/>
        <v/>
      </c>
      <c r="H30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6" s="104">
        <f>IF(Tabuľka1[[#This Row],[Stĺpec7]]="chyba",1,0)</f>
        <v>0</v>
      </c>
    </row>
    <row r="307" spans="1:9" x14ac:dyDescent="0.25">
      <c r="A307" s="105"/>
      <c r="B307" s="110"/>
      <c r="C307" s="110"/>
      <c r="D307" s="109"/>
      <c r="E307" s="110"/>
      <c r="F307" s="110"/>
      <c r="G307" s="104" t="str">
        <f t="shared" si="8"/>
        <v/>
      </c>
      <c r="H30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7" s="104">
        <f>IF(Tabuľka1[[#This Row],[Stĺpec7]]="chyba",1,0)</f>
        <v>0</v>
      </c>
    </row>
    <row r="308" spans="1:9" x14ac:dyDescent="0.25">
      <c r="A308" s="105"/>
      <c r="B308" s="110"/>
      <c r="C308" s="110"/>
      <c r="D308" s="109"/>
      <c r="E308" s="110"/>
      <c r="F308" s="110"/>
      <c r="G308" s="104" t="str">
        <f t="shared" si="8"/>
        <v/>
      </c>
      <c r="H30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8" s="104">
        <f>IF(Tabuľka1[[#This Row],[Stĺpec7]]="chyba",1,0)</f>
        <v>0</v>
      </c>
    </row>
    <row r="309" spans="1:9" x14ac:dyDescent="0.25">
      <c r="A309" s="105"/>
      <c r="B309" s="110"/>
      <c r="C309" s="110"/>
      <c r="D309" s="109"/>
      <c r="E309" s="110"/>
      <c r="F309" s="110"/>
      <c r="G309" s="104" t="str">
        <f t="shared" si="8"/>
        <v/>
      </c>
      <c r="H30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09" s="104">
        <f>IF(Tabuľka1[[#This Row],[Stĺpec7]]="chyba",1,0)</f>
        <v>0</v>
      </c>
    </row>
    <row r="310" spans="1:9" x14ac:dyDescent="0.25">
      <c r="A310" s="105"/>
      <c r="B310" s="110"/>
      <c r="C310" s="110"/>
      <c r="D310" s="109"/>
      <c r="E310" s="110"/>
      <c r="F310" s="110"/>
      <c r="G310" s="104" t="str">
        <f t="shared" si="8"/>
        <v/>
      </c>
      <c r="H31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0" s="104">
        <f>IF(Tabuľka1[[#This Row],[Stĺpec7]]="chyba",1,0)</f>
        <v>0</v>
      </c>
    </row>
    <row r="311" spans="1:9" x14ac:dyDescent="0.25">
      <c r="A311" s="105"/>
      <c r="B311" s="110"/>
      <c r="C311" s="110"/>
      <c r="D311" s="109"/>
      <c r="E311" s="110"/>
      <c r="F311" s="110"/>
      <c r="G311" s="104" t="str">
        <f t="shared" si="8"/>
        <v/>
      </c>
      <c r="H31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1" s="104">
        <f>IF(Tabuľka1[[#This Row],[Stĺpec7]]="chyba",1,0)</f>
        <v>0</v>
      </c>
    </row>
    <row r="312" spans="1:9" x14ac:dyDescent="0.25">
      <c r="A312" s="105"/>
      <c r="B312" s="110"/>
      <c r="C312" s="110"/>
      <c r="D312" s="109"/>
      <c r="E312" s="110"/>
      <c r="F312" s="110"/>
      <c r="G312" s="104" t="str">
        <f t="shared" si="8"/>
        <v/>
      </c>
      <c r="H31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2" s="104">
        <f>IF(Tabuľka1[[#This Row],[Stĺpec7]]="chyba",1,0)</f>
        <v>0</v>
      </c>
    </row>
    <row r="313" spans="1:9" x14ac:dyDescent="0.25">
      <c r="A313" s="105"/>
      <c r="B313" s="110"/>
      <c r="C313" s="110"/>
      <c r="D313" s="109"/>
      <c r="E313" s="110"/>
      <c r="F313" s="110"/>
      <c r="G313" s="104" t="str">
        <f t="shared" si="8"/>
        <v/>
      </c>
      <c r="H31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3" s="104">
        <f>IF(Tabuľka1[[#This Row],[Stĺpec7]]="chyba",1,0)</f>
        <v>0</v>
      </c>
    </row>
    <row r="314" spans="1:9" x14ac:dyDescent="0.25">
      <c r="A314" s="105"/>
      <c r="B314" s="110"/>
      <c r="C314" s="110"/>
      <c r="D314" s="109"/>
      <c r="E314" s="110"/>
      <c r="F314" s="110"/>
      <c r="G314" s="104" t="str">
        <f t="shared" si="8"/>
        <v/>
      </c>
      <c r="H31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4" s="104">
        <f>IF(Tabuľka1[[#This Row],[Stĺpec7]]="chyba",1,0)</f>
        <v>0</v>
      </c>
    </row>
    <row r="315" spans="1:9" x14ac:dyDescent="0.25">
      <c r="A315" s="105"/>
      <c r="B315" s="110"/>
      <c r="C315" s="110"/>
      <c r="D315" s="109"/>
      <c r="E315" s="110"/>
      <c r="F315" s="110"/>
      <c r="G315" s="104" t="str">
        <f t="shared" si="8"/>
        <v/>
      </c>
      <c r="H31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5" s="104">
        <f>IF(Tabuľka1[[#This Row],[Stĺpec7]]="chyba",1,0)</f>
        <v>0</v>
      </c>
    </row>
    <row r="316" spans="1:9" x14ac:dyDescent="0.25">
      <c r="A316" s="105"/>
      <c r="B316" s="110"/>
      <c r="C316" s="110"/>
      <c r="D316" s="109"/>
      <c r="E316" s="110"/>
      <c r="F316" s="110"/>
      <c r="G316" s="104" t="str">
        <f t="shared" si="8"/>
        <v/>
      </c>
      <c r="H31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6" s="104">
        <f>IF(Tabuľka1[[#This Row],[Stĺpec7]]="chyba",1,0)</f>
        <v>0</v>
      </c>
    </row>
    <row r="317" spans="1:9" x14ac:dyDescent="0.25">
      <c r="A317" s="105"/>
      <c r="B317" s="110"/>
      <c r="C317" s="110"/>
      <c r="D317" s="109"/>
      <c r="E317" s="110"/>
      <c r="F317" s="110"/>
      <c r="G317" s="104" t="str">
        <f t="shared" si="8"/>
        <v/>
      </c>
      <c r="H31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7" s="104">
        <f>IF(Tabuľka1[[#This Row],[Stĺpec7]]="chyba",1,0)</f>
        <v>0</v>
      </c>
    </row>
    <row r="318" spans="1:9" x14ac:dyDescent="0.25">
      <c r="A318" s="105"/>
      <c r="B318" s="110"/>
      <c r="C318" s="110"/>
      <c r="D318" s="109"/>
      <c r="E318" s="110"/>
      <c r="F318" s="110"/>
      <c r="G318" s="104" t="str">
        <f t="shared" si="8"/>
        <v/>
      </c>
      <c r="H31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8" s="104">
        <f>IF(Tabuľka1[[#This Row],[Stĺpec7]]="chyba",1,0)</f>
        <v>0</v>
      </c>
    </row>
    <row r="319" spans="1:9" x14ac:dyDescent="0.25">
      <c r="A319" s="105"/>
      <c r="B319" s="110"/>
      <c r="C319" s="110"/>
      <c r="D319" s="109"/>
      <c r="E319" s="110"/>
      <c r="F319" s="110"/>
      <c r="G319" s="104" t="str">
        <f t="shared" si="8"/>
        <v/>
      </c>
      <c r="H31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19" s="104">
        <f>IF(Tabuľka1[[#This Row],[Stĺpec7]]="chyba",1,0)</f>
        <v>0</v>
      </c>
    </row>
    <row r="320" spans="1:9" x14ac:dyDescent="0.25">
      <c r="A320" s="105"/>
      <c r="B320" s="110"/>
      <c r="C320" s="110"/>
      <c r="D320" s="109"/>
      <c r="E320" s="110"/>
      <c r="F320" s="110"/>
      <c r="G320" s="104" t="str">
        <f t="shared" si="8"/>
        <v/>
      </c>
      <c r="H32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0" s="104">
        <f>IF(Tabuľka1[[#This Row],[Stĺpec7]]="chyba",1,0)</f>
        <v>0</v>
      </c>
    </row>
    <row r="321" spans="1:9" x14ac:dyDescent="0.25">
      <c r="A321" s="105"/>
      <c r="B321" s="110"/>
      <c r="C321" s="110"/>
      <c r="D321" s="109"/>
      <c r="E321" s="110"/>
      <c r="F321" s="110"/>
      <c r="G321" s="104" t="str">
        <f t="shared" si="8"/>
        <v/>
      </c>
      <c r="H32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1" s="104">
        <f>IF(Tabuľka1[[#This Row],[Stĺpec7]]="chyba",1,0)</f>
        <v>0</v>
      </c>
    </row>
    <row r="322" spans="1:9" x14ac:dyDescent="0.25">
      <c r="A322" s="105"/>
      <c r="B322" s="110"/>
      <c r="C322" s="110"/>
      <c r="D322" s="109"/>
      <c r="E322" s="110"/>
      <c r="F322" s="110"/>
      <c r="G322" s="104" t="str">
        <f t="shared" si="8"/>
        <v/>
      </c>
      <c r="H32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2" s="104">
        <f>IF(Tabuľka1[[#This Row],[Stĺpec7]]="chyba",1,0)</f>
        <v>0</v>
      </c>
    </row>
    <row r="323" spans="1:9" x14ac:dyDescent="0.25">
      <c r="A323" s="105"/>
      <c r="B323" s="110"/>
      <c r="C323" s="110"/>
      <c r="D323" s="109"/>
      <c r="E323" s="110"/>
      <c r="F323" s="110"/>
      <c r="G323" s="104" t="str">
        <f t="shared" si="8"/>
        <v/>
      </c>
      <c r="H32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3" s="104">
        <f>IF(Tabuľka1[[#This Row],[Stĺpec7]]="chyba",1,0)</f>
        <v>0</v>
      </c>
    </row>
    <row r="324" spans="1:9" x14ac:dyDescent="0.25">
      <c r="A324" s="105"/>
      <c r="B324" s="110"/>
      <c r="C324" s="110"/>
      <c r="D324" s="109"/>
      <c r="E324" s="110"/>
      <c r="F324" s="110"/>
      <c r="G324" s="104" t="str">
        <f t="shared" si="8"/>
        <v/>
      </c>
      <c r="H32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4" s="104">
        <f>IF(Tabuľka1[[#This Row],[Stĺpec7]]="chyba",1,0)</f>
        <v>0</v>
      </c>
    </row>
    <row r="325" spans="1:9" x14ac:dyDescent="0.25">
      <c r="A325" s="105"/>
      <c r="B325" s="110"/>
      <c r="C325" s="110"/>
      <c r="D325" s="109"/>
      <c r="E325" s="110"/>
      <c r="F325" s="110"/>
      <c r="G325" s="104" t="str">
        <f t="shared" si="8"/>
        <v/>
      </c>
      <c r="H32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5" s="104">
        <f>IF(Tabuľka1[[#This Row],[Stĺpec7]]="chyba",1,0)</f>
        <v>0</v>
      </c>
    </row>
    <row r="326" spans="1:9" x14ac:dyDescent="0.25">
      <c r="A326" s="105"/>
      <c r="B326" s="110"/>
      <c r="C326" s="110"/>
      <c r="D326" s="109"/>
      <c r="E326" s="110"/>
      <c r="F326" s="110"/>
      <c r="G326" s="104" t="str">
        <f t="shared" si="8"/>
        <v/>
      </c>
      <c r="H32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6" s="104">
        <f>IF(Tabuľka1[[#This Row],[Stĺpec7]]="chyba",1,0)</f>
        <v>0</v>
      </c>
    </row>
    <row r="327" spans="1:9" x14ac:dyDescent="0.25">
      <c r="A327" s="105"/>
      <c r="B327" s="110"/>
      <c r="C327" s="110"/>
      <c r="D327" s="109"/>
      <c r="E327" s="110"/>
      <c r="F327" s="110"/>
      <c r="G327" s="104" t="str">
        <f t="shared" si="8"/>
        <v/>
      </c>
      <c r="H32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7" s="104">
        <f>IF(Tabuľka1[[#This Row],[Stĺpec7]]="chyba",1,0)</f>
        <v>0</v>
      </c>
    </row>
    <row r="328" spans="1:9" x14ac:dyDescent="0.25">
      <c r="A328" s="105"/>
      <c r="B328" s="110"/>
      <c r="C328" s="110"/>
      <c r="D328" s="109"/>
      <c r="E328" s="110"/>
      <c r="F328" s="110"/>
      <c r="G328" s="104" t="str">
        <f t="shared" si="8"/>
        <v/>
      </c>
      <c r="H32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8" s="104">
        <f>IF(Tabuľka1[[#This Row],[Stĺpec7]]="chyba",1,0)</f>
        <v>0</v>
      </c>
    </row>
    <row r="329" spans="1:9" x14ac:dyDescent="0.25">
      <c r="A329" s="105"/>
      <c r="B329" s="110"/>
      <c r="C329" s="110"/>
      <c r="D329" s="109"/>
      <c r="E329" s="110"/>
      <c r="F329" s="110"/>
      <c r="G329" s="104" t="str">
        <f t="shared" si="8"/>
        <v/>
      </c>
      <c r="H32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29" s="104">
        <f>IF(Tabuľka1[[#This Row],[Stĺpec7]]="chyba",1,0)</f>
        <v>0</v>
      </c>
    </row>
    <row r="330" spans="1:9" x14ac:dyDescent="0.25">
      <c r="A330" s="105"/>
      <c r="B330" s="110"/>
      <c r="C330" s="110"/>
      <c r="D330" s="109"/>
      <c r="E330" s="110"/>
      <c r="F330" s="110"/>
      <c r="G330" s="104" t="str">
        <f t="shared" si="8"/>
        <v/>
      </c>
      <c r="H33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0" s="104">
        <f>IF(Tabuľka1[[#This Row],[Stĺpec7]]="chyba",1,0)</f>
        <v>0</v>
      </c>
    </row>
    <row r="331" spans="1:9" x14ac:dyDescent="0.25">
      <c r="A331" s="105"/>
      <c r="B331" s="110"/>
      <c r="C331" s="110"/>
      <c r="D331" s="109"/>
      <c r="E331" s="110"/>
      <c r="F331" s="110"/>
      <c r="G331" s="104" t="str">
        <f t="shared" si="8"/>
        <v/>
      </c>
      <c r="H33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1" s="104">
        <f>IF(Tabuľka1[[#This Row],[Stĺpec7]]="chyba",1,0)</f>
        <v>0</v>
      </c>
    </row>
    <row r="332" spans="1:9" x14ac:dyDescent="0.25">
      <c r="A332" s="105"/>
      <c r="B332" s="110"/>
      <c r="C332" s="110"/>
      <c r="D332" s="109"/>
      <c r="E332" s="110"/>
      <c r="F332" s="110"/>
      <c r="G332" s="104" t="str">
        <f t="shared" si="8"/>
        <v/>
      </c>
      <c r="H33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2" s="104">
        <f>IF(Tabuľka1[[#This Row],[Stĺpec7]]="chyba",1,0)</f>
        <v>0</v>
      </c>
    </row>
    <row r="333" spans="1:9" x14ac:dyDescent="0.25">
      <c r="A333" s="105"/>
      <c r="B333" s="110"/>
      <c r="C333" s="110"/>
      <c r="D333" s="109"/>
      <c r="E333" s="110"/>
      <c r="F333" s="110"/>
      <c r="G333" s="104" t="str">
        <f t="shared" si="8"/>
        <v/>
      </c>
      <c r="H33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3" s="104">
        <f>IF(Tabuľka1[[#This Row],[Stĺpec7]]="chyba",1,0)</f>
        <v>0</v>
      </c>
    </row>
    <row r="334" spans="1:9" x14ac:dyDescent="0.25">
      <c r="A334" s="105"/>
      <c r="B334" s="110"/>
      <c r="C334" s="110"/>
      <c r="D334" s="109"/>
      <c r="E334" s="110"/>
      <c r="F334" s="110"/>
      <c r="G334" s="104" t="str">
        <f t="shared" si="8"/>
        <v/>
      </c>
      <c r="H33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4" s="104">
        <f>IF(Tabuľka1[[#This Row],[Stĺpec7]]="chyba",1,0)</f>
        <v>0</v>
      </c>
    </row>
    <row r="335" spans="1:9" x14ac:dyDescent="0.25">
      <c r="A335" s="105"/>
      <c r="B335" s="110"/>
      <c r="C335" s="110"/>
      <c r="D335" s="109"/>
      <c r="E335" s="110"/>
      <c r="F335" s="110"/>
      <c r="G335" s="104" t="str">
        <f t="shared" si="8"/>
        <v/>
      </c>
      <c r="H335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5" s="104">
        <f>IF(Tabuľka1[[#This Row],[Stĺpec7]]="chyba",1,0)</f>
        <v>0</v>
      </c>
    </row>
    <row r="336" spans="1:9" x14ac:dyDescent="0.25">
      <c r="A336" s="105"/>
      <c r="B336" s="110"/>
      <c r="C336" s="110"/>
      <c r="D336" s="109"/>
      <c r="E336" s="110"/>
      <c r="F336" s="110"/>
      <c r="G336" s="104" t="str">
        <f t="shared" si="8"/>
        <v/>
      </c>
      <c r="H336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6" s="104">
        <f>IF(Tabuľka1[[#This Row],[Stĺpec7]]="chyba",1,0)</f>
        <v>0</v>
      </c>
    </row>
    <row r="337" spans="1:9" x14ac:dyDescent="0.25">
      <c r="A337" s="105"/>
      <c r="B337" s="110"/>
      <c r="C337" s="110"/>
      <c r="D337" s="109"/>
      <c r="E337" s="110"/>
      <c r="F337" s="110"/>
      <c r="G337" s="104" t="str">
        <f t="shared" si="8"/>
        <v/>
      </c>
      <c r="H337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7" s="104">
        <f>IF(Tabuľka1[[#This Row],[Stĺpec7]]="chyba",1,0)</f>
        <v>0</v>
      </c>
    </row>
    <row r="338" spans="1:9" x14ac:dyDescent="0.25">
      <c r="A338" s="105"/>
      <c r="B338" s="110"/>
      <c r="C338" s="110"/>
      <c r="D338" s="109"/>
      <c r="E338" s="110"/>
      <c r="F338" s="110"/>
      <c r="G338" s="104" t="str">
        <f t="shared" si="8"/>
        <v/>
      </c>
      <c r="H338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8" s="104">
        <f>IF(Tabuľka1[[#This Row],[Stĺpec7]]="chyba",1,0)</f>
        <v>0</v>
      </c>
    </row>
    <row r="339" spans="1:9" x14ac:dyDescent="0.25">
      <c r="A339" s="105"/>
      <c r="B339" s="110"/>
      <c r="C339" s="110"/>
      <c r="D339" s="109"/>
      <c r="E339" s="110"/>
      <c r="F339" s="110"/>
      <c r="G339" s="104" t="str">
        <f t="shared" si="8"/>
        <v/>
      </c>
      <c r="H339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39" s="104">
        <f>IF(Tabuľka1[[#This Row],[Stĺpec7]]="chyba",1,0)</f>
        <v>0</v>
      </c>
    </row>
    <row r="340" spans="1:9" x14ac:dyDescent="0.25">
      <c r="A340" s="105"/>
      <c r="B340" s="110"/>
      <c r="C340" s="110"/>
      <c r="D340" s="109"/>
      <c r="E340" s="110"/>
      <c r="F340" s="110"/>
      <c r="G340" s="104" t="str">
        <f t="shared" si="8"/>
        <v/>
      </c>
      <c r="H340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0" s="104">
        <f>IF(Tabuľka1[[#This Row],[Stĺpec7]]="chyba",1,0)</f>
        <v>0</v>
      </c>
    </row>
    <row r="341" spans="1:9" x14ac:dyDescent="0.25">
      <c r="A341" s="105"/>
      <c r="B341" s="110"/>
      <c r="C341" s="110"/>
      <c r="D341" s="109"/>
      <c r="E341" s="110"/>
      <c r="F341" s="110"/>
      <c r="G341" s="104" t="str">
        <f t="shared" si="8"/>
        <v/>
      </c>
      <c r="H341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1" s="104">
        <f>IF(Tabuľka1[[#This Row],[Stĺpec7]]="chyba",1,0)</f>
        <v>0</v>
      </c>
    </row>
    <row r="342" spans="1:9" x14ac:dyDescent="0.25">
      <c r="A342" s="105"/>
      <c r="B342" s="110"/>
      <c r="C342" s="110"/>
      <c r="D342" s="109"/>
      <c r="E342" s="110"/>
      <c r="F342" s="110"/>
      <c r="G342" s="104" t="str">
        <f t="shared" si="8"/>
        <v/>
      </c>
      <c r="H342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2" s="104">
        <f>IF(Tabuľka1[[#This Row],[Stĺpec7]]="chyba",1,0)</f>
        <v>0</v>
      </c>
    </row>
    <row r="343" spans="1:9" x14ac:dyDescent="0.25">
      <c r="A343" s="105"/>
      <c r="B343" s="110"/>
      <c r="C343" s="110"/>
      <c r="D343" s="109"/>
      <c r="E343" s="110"/>
      <c r="F343" s="110"/>
      <c r="G343" s="104" t="str">
        <f t="shared" si="8"/>
        <v/>
      </c>
      <c r="H343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3" s="104">
        <f>IF(Tabuľka1[[#This Row],[Stĺpec7]]="chyba",1,0)</f>
        <v>0</v>
      </c>
    </row>
    <row r="344" spans="1:9" x14ac:dyDescent="0.25">
      <c r="A344" s="105"/>
      <c r="B344" s="110"/>
      <c r="C344" s="110"/>
      <c r="D344" s="109"/>
      <c r="E344" s="110"/>
      <c r="F344" s="110"/>
      <c r="G344" s="104" t="str">
        <f t="shared" si="8"/>
        <v/>
      </c>
      <c r="H344" s="104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4" s="104">
        <f>IF(Tabuľka1[[#This Row],[Stĺpec7]]="chyba",1,0)</f>
        <v>0</v>
      </c>
    </row>
    <row r="345" spans="1:9" x14ac:dyDescent="0.25">
      <c r="A345" s="105"/>
      <c r="B345" s="110"/>
      <c r="C345" s="110"/>
      <c r="D345" s="109"/>
      <c r="E345" s="110"/>
      <c r="F345" s="110"/>
      <c r="G345" s="111" t="str">
        <f t="shared" ref="G345:G408" si="9">IF($B$8=$N$38,"vyroba",IF($B$8=$N$39,"sluzby",""))</f>
        <v/>
      </c>
      <c r="H3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5" s="104">
        <f>IF(Tabuľka1[[#This Row],[Stĺpec7]]="chyba",1,0)</f>
        <v>0</v>
      </c>
    </row>
    <row r="346" spans="1:9" x14ac:dyDescent="0.25">
      <c r="A346" s="105"/>
      <c r="B346" s="110"/>
      <c r="C346" s="110"/>
      <c r="D346" s="109"/>
      <c r="E346" s="110"/>
      <c r="F346" s="110"/>
      <c r="G346" s="111" t="str">
        <f t="shared" si="9"/>
        <v/>
      </c>
      <c r="H3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6" s="104">
        <f>IF(Tabuľka1[[#This Row],[Stĺpec7]]="chyba",1,0)</f>
        <v>0</v>
      </c>
    </row>
    <row r="347" spans="1:9" x14ac:dyDescent="0.25">
      <c r="A347" s="105"/>
      <c r="B347" s="110"/>
      <c r="C347" s="110"/>
      <c r="D347" s="109"/>
      <c r="E347" s="110"/>
      <c r="F347" s="110"/>
      <c r="G347" s="111" t="str">
        <f t="shared" si="9"/>
        <v/>
      </c>
      <c r="H3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7" s="104">
        <f>IF(Tabuľka1[[#This Row],[Stĺpec7]]="chyba",1,0)</f>
        <v>0</v>
      </c>
    </row>
    <row r="348" spans="1:9" x14ac:dyDescent="0.25">
      <c r="A348" s="105"/>
      <c r="B348" s="110"/>
      <c r="C348" s="110"/>
      <c r="D348" s="109"/>
      <c r="E348" s="110"/>
      <c r="F348" s="110"/>
      <c r="G348" s="111" t="str">
        <f t="shared" si="9"/>
        <v/>
      </c>
      <c r="H3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8" s="104">
        <f>IF(Tabuľka1[[#This Row],[Stĺpec7]]="chyba",1,0)</f>
        <v>0</v>
      </c>
    </row>
    <row r="349" spans="1:9" x14ac:dyDescent="0.25">
      <c r="A349" s="105"/>
      <c r="B349" s="110"/>
      <c r="C349" s="110"/>
      <c r="D349" s="109"/>
      <c r="E349" s="110"/>
      <c r="F349" s="110"/>
      <c r="G349" s="111" t="str">
        <f t="shared" si="9"/>
        <v/>
      </c>
      <c r="H3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49" s="104">
        <f>IF(Tabuľka1[[#This Row],[Stĺpec7]]="chyba",1,0)</f>
        <v>0</v>
      </c>
    </row>
    <row r="350" spans="1:9" x14ac:dyDescent="0.25">
      <c r="A350" s="105"/>
      <c r="B350" s="110"/>
      <c r="C350" s="110"/>
      <c r="D350" s="109"/>
      <c r="E350" s="110"/>
      <c r="F350" s="110"/>
      <c r="G350" s="111" t="str">
        <f t="shared" si="9"/>
        <v/>
      </c>
      <c r="H3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0" s="104">
        <f>IF(Tabuľka1[[#This Row],[Stĺpec7]]="chyba",1,0)</f>
        <v>0</v>
      </c>
    </row>
    <row r="351" spans="1:9" x14ac:dyDescent="0.25">
      <c r="A351" s="105"/>
      <c r="B351" s="110"/>
      <c r="C351" s="110"/>
      <c r="D351" s="109"/>
      <c r="E351" s="110"/>
      <c r="F351" s="110"/>
      <c r="G351" s="111" t="str">
        <f t="shared" si="9"/>
        <v/>
      </c>
      <c r="H3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1" s="104">
        <f>IF(Tabuľka1[[#This Row],[Stĺpec7]]="chyba",1,0)</f>
        <v>0</v>
      </c>
    </row>
    <row r="352" spans="1:9" x14ac:dyDescent="0.25">
      <c r="A352" s="105"/>
      <c r="B352" s="110"/>
      <c r="C352" s="110"/>
      <c r="D352" s="109"/>
      <c r="E352" s="110"/>
      <c r="F352" s="110"/>
      <c r="G352" s="111" t="str">
        <f t="shared" si="9"/>
        <v/>
      </c>
      <c r="H3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2" s="104">
        <f>IF(Tabuľka1[[#This Row],[Stĺpec7]]="chyba",1,0)</f>
        <v>0</v>
      </c>
    </row>
    <row r="353" spans="1:9" x14ac:dyDescent="0.25">
      <c r="A353" s="105"/>
      <c r="B353" s="110"/>
      <c r="C353" s="110"/>
      <c r="D353" s="109"/>
      <c r="E353" s="110"/>
      <c r="F353" s="110"/>
      <c r="G353" s="111" t="str">
        <f t="shared" si="9"/>
        <v/>
      </c>
      <c r="H3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3" s="104">
        <f>IF(Tabuľka1[[#This Row],[Stĺpec7]]="chyba",1,0)</f>
        <v>0</v>
      </c>
    </row>
    <row r="354" spans="1:9" x14ac:dyDescent="0.25">
      <c r="A354" s="105"/>
      <c r="B354" s="110"/>
      <c r="C354" s="110"/>
      <c r="D354" s="109"/>
      <c r="E354" s="110"/>
      <c r="F354" s="110"/>
      <c r="G354" s="111" t="str">
        <f t="shared" si="9"/>
        <v/>
      </c>
      <c r="H3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4" s="104">
        <f>IF(Tabuľka1[[#This Row],[Stĺpec7]]="chyba",1,0)</f>
        <v>0</v>
      </c>
    </row>
    <row r="355" spans="1:9" x14ac:dyDescent="0.25">
      <c r="A355" s="105"/>
      <c r="B355" s="110"/>
      <c r="C355" s="110"/>
      <c r="D355" s="109"/>
      <c r="E355" s="110"/>
      <c r="F355" s="110"/>
      <c r="G355" s="111" t="str">
        <f t="shared" si="9"/>
        <v/>
      </c>
      <c r="H3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5" s="104">
        <f>IF(Tabuľka1[[#This Row],[Stĺpec7]]="chyba",1,0)</f>
        <v>0</v>
      </c>
    </row>
    <row r="356" spans="1:9" x14ac:dyDescent="0.25">
      <c r="A356" s="105"/>
      <c r="B356" s="110"/>
      <c r="C356" s="110"/>
      <c r="D356" s="109"/>
      <c r="E356" s="110"/>
      <c r="F356" s="110"/>
      <c r="G356" s="111" t="str">
        <f t="shared" si="9"/>
        <v/>
      </c>
      <c r="H3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6" s="104">
        <f>IF(Tabuľka1[[#This Row],[Stĺpec7]]="chyba",1,0)</f>
        <v>0</v>
      </c>
    </row>
    <row r="357" spans="1:9" x14ac:dyDescent="0.25">
      <c r="A357" s="105"/>
      <c r="B357" s="110"/>
      <c r="C357" s="110"/>
      <c r="D357" s="109"/>
      <c r="E357" s="110"/>
      <c r="F357" s="110"/>
      <c r="G357" s="111" t="str">
        <f t="shared" si="9"/>
        <v/>
      </c>
      <c r="H3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7" s="104">
        <f>IF(Tabuľka1[[#This Row],[Stĺpec7]]="chyba",1,0)</f>
        <v>0</v>
      </c>
    </row>
    <row r="358" spans="1:9" x14ac:dyDescent="0.25">
      <c r="A358" s="105"/>
      <c r="B358" s="110"/>
      <c r="C358" s="110"/>
      <c r="D358" s="109"/>
      <c r="E358" s="110"/>
      <c r="F358" s="110"/>
      <c r="G358" s="111" t="str">
        <f t="shared" si="9"/>
        <v/>
      </c>
      <c r="H3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8" s="104">
        <f>IF(Tabuľka1[[#This Row],[Stĺpec7]]="chyba",1,0)</f>
        <v>0</v>
      </c>
    </row>
    <row r="359" spans="1:9" x14ac:dyDescent="0.25">
      <c r="A359" s="105"/>
      <c r="B359" s="110"/>
      <c r="C359" s="110"/>
      <c r="D359" s="109"/>
      <c r="E359" s="110"/>
      <c r="F359" s="110"/>
      <c r="G359" s="111" t="str">
        <f t="shared" si="9"/>
        <v/>
      </c>
      <c r="H3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59" s="104">
        <f>IF(Tabuľka1[[#This Row],[Stĺpec7]]="chyba",1,0)</f>
        <v>0</v>
      </c>
    </row>
    <row r="360" spans="1:9" x14ac:dyDescent="0.25">
      <c r="A360" s="105"/>
      <c r="B360" s="110"/>
      <c r="C360" s="110"/>
      <c r="D360" s="109"/>
      <c r="E360" s="110"/>
      <c r="F360" s="110"/>
      <c r="G360" s="111" t="str">
        <f t="shared" si="9"/>
        <v/>
      </c>
      <c r="H3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0" s="104">
        <f>IF(Tabuľka1[[#This Row],[Stĺpec7]]="chyba",1,0)</f>
        <v>0</v>
      </c>
    </row>
    <row r="361" spans="1:9" x14ac:dyDescent="0.25">
      <c r="A361" s="105"/>
      <c r="B361" s="110"/>
      <c r="C361" s="110"/>
      <c r="D361" s="109"/>
      <c r="E361" s="110"/>
      <c r="F361" s="110"/>
      <c r="G361" s="111" t="str">
        <f t="shared" si="9"/>
        <v/>
      </c>
      <c r="H3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1" s="104">
        <f>IF(Tabuľka1[[#This Row],[Stĺpec7]]="chyba",1,0)</f>
        <v>0</v>
      </c>
    </row>
    <row r="362" spans="1:9" x14ac:dyDescent="0.25">
      <c r="A362" s="105"/>
      <c r="B362" s="110"/>
      <c r="C362" s="110"/>
      <c r="D362" s="109"/>
      <c r="E362" s="110"/>
      <c r="F362" s="110"/>
      <c r="G362" s="111" t="str">
        <f t="shared" si="9"/>
        <v/>
      </c>
      <c r="H3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2" s="104">
        <f>IF(Tabuľka1[[#This Row],[Stĺpec7]]="chyba",1,0)</f>
        <v>0</v>
      </c>
    </row>
    <row r="363" spans="1:9" x14ac:dyDescent="0.25">
      <c r="A363" s="105"/>
      <c r="B363" s="110"/>
      <c r="C363" s="110"/>
      <c r="D363" s="109"/>
      <c r="E363" s="110"/>
      <c r="F363" s="110"/>
      <c r="G363" s="111" t="str">
        <f t="shared" si="9"/>
        <v/>
      </c>
      <c r="H3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3" s="104">
        <f>IF(Tabuľka1[[#This Row],[Stĺpec7]]="chyba",1,0)</f>
        <v>0</v>
      </c>
    </row>
    <row r="364" spans="1:9" x14ac:dyDescent="0.25">
      <c r="A364" s="105"/>
      <c r="B364" s="110"/>
      <c r="C364" s="110"/>
      <c r="D364" s="109"/>
      <c r="E364" s="110"/>
      <c r="F364" s="110"/>
      <c r="G364" s="111" t="str">
        <f t="shared" si="9"/>
        <v/>
      </c>
      <c r="H3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4" s="104">
        <f>IF(Tabuľka1[[#This Row],[Stĺpec7]]="chyba",1,0)</f>
        <v>0</v>
      </c>
    </row>
    <row r="365" spans="1:9" x14ac:dyDescent="0.25">
      <c r="A365" s="105"/>
      <c r="B365" s="110"/>
      <c r="C365" s="110"/>
      <c r="D365" s="109"/>
      <c r="E365" s="110"/>
      <c r="F365" s="110"/>
      <c r="G365" s="111" t="str">
        <f t="shared" si="9"/>
        <v/>
      </c>
      <c r="H3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5" s="104">
        <f>IF(Tabuľka1[[#This Row],[Stĺpec7]]="chyba",1,0)</f>
        <v>0</v>
      </c>
    </row>
    <row r="366" spans="1:9" x14ac:dyDescent="0.25">
      <c r="A366" s="105"/>
      <c r="B366" s="110"/>
      <c r="C366" s="110"/>
      <c r="D366" s="109"/>
      <c r="E366" s="110"/>
      <c r="F366" s="110"/>
      <c r="G366" s="111" t="str">
        <f t="shared" si="9"/>
        <v/>
      </c>
      <c r="H3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6" s="104">
        <f>IF(Tabuľka1[[#This Row],[Stĺpec7]]="chyba",1,0)</f>
        <v>0</v>
      </c>
    </row>
    <row r="367" spans="1:9" x14ac:dyDescent="0.25">
      <c r="A367" s="105"/>
      <c r="B367" s="110"/>
      <c r="C367" s="110"/>
      <c r="D367" s="109"/>
      <c r="E367" s="110"/>
      <c r="F367" s="110"/>
      <c r="G367" s="111" t="str">
        <f t="shared" si="9"/>
        <v/>
      </c>
      <c r="H3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7" s="104">
        <f>IF(Tabuľka1[[#This Row],[Stĺpec7]]="chyba",1,0)</f>
        <v>0</v>
      </c>
    </row>
    <row r="368" spans="1:9" x14ac:dyDescent="0.25">
      <c r="A368" s="105"/>
      <c r="B368" s="110"/>
      <c r="C368" s="110"/>
      <c r="D368" s="109"/>
      <c r="E368" s="110"/>
      <c r="F368" s="110"/>
      <c r="G368" s="111" t="str">
        <f t="shared" si="9"/>
        <v/>
      </c>
      <c r="H3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8" s="104">
        <f>IF(Tabuľka1[[#This Row],[Stĺpec7]]="chyba",1,0)</f>
        <v>0</v>
      </c>
    </row>
    <row r="369" spans="1:9" x14ac:dyDescent="0.25">
      <c r="A369" s="105"/>
      <c r="B369" s="110"/>
      <c r="C369" s="110"/>
      <c r="D369" s="109"/>
      <c r="E369" s="110"/>
      <c r="F369" s="110"/>
      <c r="G369" s="111" t="str">
        <f t="shared" si="9"/>
        <v/>
      </c>
      <c r="H3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69" s="104">
        <f>IF(Tabuľka1[[#This Row],[Stĺpec7]]="chyba",1,0)</f>
        <v>0</v>
      </c>
    </row>
    <row r="370" spans="1:9" x14ac:dyDescent="0.25">
      <c r="A370" s="105"/>
      <c r="B370" s="110"/>
      <c r="C370" s="110"/>
      <c r="D370" s="109"/>
      <c r="E370" s="110"/>
      <c r="F370" s="110"/>
      <c r="G370" s="111" t="str">
        <f t="shared" si="9"/>
        <v/>
      </c>
      <c r="H3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0" s="104">
        <f>IF(Tabuľka1[[#This Row],[Stĺpec7]]="chyba",1,0)</f>
        <v>0</v>
      </c>
    </row>
    <row r="371" spans="1:9" x14ac:dyDescent="0.25">
      <c r="A371" s="105"/>
      <c r="B371" s="110"/>
      <c r="C371" s="110"/>
      <c r="D371" s="109"/>
      <c r="E371" s="110"/>
      <c r="F371" s="110"/>
      <c r="G371" s="111" t="str">
        <f t="shared" si="9"/>
        <v/>
      </c>
      <c r="H3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1" s="104">
        <f>IF(Tabuľka1[[#This Row],[Stĺpec7]]="chyba",1,0)</f>
        <v>0</v>
      </c>
    </row>
    <row r="372" spans="1:9" x14ac:dyDescent="0.25">
      <c r="A372" s="105"/>
      <c r="B372" s="110"/>
      <c r="C372" s="110"/>
      <c r="D372" s="109"/>
      <c r="E372" s="110"/>
      <c r="F372" s="110"/>
      <c r="G372" s="111" t="str">
        <f t="shared" si="9"/>
        <v/>
      </c>
      <c r="H3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2" s="104">
        <f>IF(Tabuľka1[[#This Row],[Stĺpec7]]="chyba",1,0)</f>
        <v>0</v>
      </c>
    </row>
    <row r="373" spans="1:9" x14ac:dyDescent="0.25">
      <c r="A373" s="105"/>
      <c r="B373" s="110"/>
      <c r="C373" s="110"/>
      <c r="D373" s="109"/>
      <c r="E373" s="110"/>
      <c r="F373" s="110"/>
      <c r="G373" s="111" t="str">
        <f t="shared" si="9"/>
        <v/>
      </c>
      <c r="H3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3" s="104">
        <f>IF(Tabuľka1[[#This Row],[Stĺpec7]]="chyba",1,0)</f>
        <v>0</v>
      </c>
    </row>
    <row r="374" spans="1:9" x14ac:dyDescent="0.25">
      <c r="A374" s="105"/>
      <c r="B374" s="110"/>
      <c r="C374" s="110"/>
      <c r="D374" s="109"/>
      <c r="E374" s="110"/>
      <c r="F374" s="110"/>
      <c r="G374" s="111" t="str">
        <f t="shared" si="9"/>
        <v/>
      </c>
      <c r="H3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4" s="104">
        <f>IF(Tabuľka1[[#This Row],[Stĺpec7]]="chyba",1,0)</f>
        <v>0</v>
      </c>
    </row>
    <row r="375" spans="1:9" x14ac:dyDescent="0.25">
      <c r="A375" s="105"/>
      <c r="B375" s="110"/>
      <c r="C375" s="110"/>
      <c r="D375" s="109"/>
      <c r="E375" s="110"/>
      <c r="F375" s="110"/>
      <c r="G375" s="111" t="str">
        <f t="shared" si="9"/>
        <v/>
      </c>
      <c r="H3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5" s="104">
        <f>IF(Tabuľka1[[#This Row],[Stĺpec7]]="chyba",1,0)</f>
        <v>0</v>
      </c>
    </row>
    <row r="376" spans="1:9" x14ac:dyDescent="0.25">
      <c r="A376" s="105"/>
      <c r="B376" s="110"/>
      <c r="C376" s="110"/>
      <c r="D376" s="109"/>
      <c r="E376" s="110"/>
      <c r="F376" s="110"/>
      <c r="G376" s="111" t="str">
        <f t="shared" si="9"/>
        <v/>
      </c>
      <c r="H3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6" s="104">
        <f>IF(Tabuľka1[[#This Row],[Stĺpec7]]="chyba",1,0)</f>
        <v>0</v>
      </c>
    </row>
    <row r="377" spans="1:9" x14ac:dyDescent="0.25">
      <c r="A377" s="105"/>
      <c r="B377" s="110"/>
      <c r="C377" s="110"/>
      <c r="D377" s="109"/>
      <c r="E377" s="110"/>
      <c r="F377" s="110"/>
      <c r="G377" s="111" t="str">
        <f t="shared" si="9"/>
        <v/>
      </c>
      <c r="H3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7" s="104">
        <f>IF(Tabuľka1[[#This Row],[Stĺpec7]]="chyba",1,0)</f>
        <v>0</v>
      </c>
    </row>
    <row r="378" spans="1:9" x14ac:dyDescent="0.25">
      <c r="A378" s="105"/>
      <c r="B378" s="110"/>
      <c r="C378" s="110"/>
      <c r="D378" s="109"/>
      <c r="E378" s="110"/>
      <c r="F378" s="110"/>
      <c r="G378" s="111" t="str">
        <f t="shared" si="9"/>
        <v/>
      </c>
      <c r="H3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8" s="104">
        <f>IF(Tabuľka1[[#This Row],[Stĺpec7]]="chyba",1,0)</f>
        <v>0</v>
      </c>
    </row>
    <row r="379" spans="1:9" x14ac:dyDescent="0.25">
      <c r="A379" s="105"/>
      <c r="B379" s="110"/>
      <c r="C379" s="110"/>
      <c r="D379" s="109"/>
      <c r="E379" s="110"/>
      <c r="F379" s="110"/>
      <c r="G379" s="111" t="str">
        <f t="shared" si="9"/>
        <v/>
      </c>
      <c r="H3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79" s="104">
        <f>IF(Tabuľka1[[#This Row],[Stĺpec7]]="chyba",1,0)</f>
        <v>0</v>
      </c>
    </row>
    <row r="380" spans="1:9" x14ac:dyDescent="0.25">
      <c r="A380" s="105"/>
      <c r="B380" s="110"/>
      <c r="C380" s="110"/>
      <c r="D380" s="109"/>
      <c r="E380" s="110"/>
      <c r="F380" s="110"/>
      <c r="G380" s="111" t="str">
        <f t="shared" si="9"/>
        <v/>
      </c>
      <c r="H3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0" s="104">
        <f>IF(Tabuľka1[[#This Row],[Stĺpec7]]="chyba",1,0)</f>
        <v>0</v>
      </c>
    </row>
    <row r="381" spans="1:9" x14ac:dyDescent="0.25">
      <c r="A381" s="105"/>
      <c r="B381" s="110"/>
      <c r="C381" s="110"/>
      <c r="D381" s="109"/>
      <c r="E381" s="110"/>
      <c r="F381" s="110"/>
      <c r="G381" s="111" t="str">
        <f t="shared" si="9"/>
        <v/>
      </c>
      <c r="H3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1" s="104">
        <f>IF(Tabuľka1[[#This Row],[Stĺpec7]]="chyba",1,0)</f>
        <v>0</v>
      </c>
    </row>
    <row r="382" spans="1:9" x14ac:dyDescent="0.25">
      <c r="A382" s="105"/>
      <c r="B382" s="110"/>
      <c r="C382" s="110"/>
      <c r="D382" s="109"/>
      <c r="E382" s="110"/>
      <c r="F382" s="110"/>
      <c r="G382" s="111" t="str">
        <f t="shared" si="9"/>
        <v/>
      </c>
      <c r="H3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2" s="104">
        <f>IF(Tabuľka1[[#This Row],[Stĺpec7]]="chyba",1,0)</f>
        <v>0</v>
      </c>
    </row>
    <row r="383" spans="1:9" x14ac:dyDescent="0.25">
      <c r="A383" s="105"/>
      <c r="B383" s="110"/>
      <c r="C383" s="110"/>
      <c r="D383" s="109"/>
      <c r="E383" s="110"/>
      <c r="F383" s="110"/>
      <c r="G383" s="111" t="str">
        <f t="shared" si="9"/>
        <v/>
      </c>
      <c r="H3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3" s="104">
        <f>IF(Tabuľka1[[#This Row],[Stĺpec7]]="chyba",1,0)</f>
        <v>0</v>
      </c>
    </row>
    <row r="384" spans="1:9" x14ac:dyDescent="0.25">
      <c r="A384" s="105"/>
      <c r="B384" s="110"/>
      <c r="C384" s="110"/>
      <c r="D384" s="109"/>
      <c r="E384" s="110"/>
      <c r="F384" s="110"/>
      <c r="G384" s="111" t="str">
        <f t="shared" si="9"/>
        <v/>
      </c>
      <c r="H3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4" s="104">
        <f>IF(Tabuľka1[[#This Row],[Stĺpec7]]="chyba",1,0)</f>
        <v>0</v>
      </c>
    </row>
    <row r="385" spans="1:9" x14ac:dyDescent="0.25">
      <c r="A385" s="105"/>
      <c r="B385" s="110"/>
      <c r="C385" s="110"/>
      <c r="D385" s="109"/>
      <c r="E385" s="110"/>
      <c r="F385" s="110"/>
      <c r="G385" s="111" t="str">
        <f t="shared" si="9"/>
        <v/>
      </c>
      <c r="H3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5" s="104">
        <f>IF(Tabuľka1[[#This Row],[Stĺpec7]]="chyba",1,0)</f>
        <v>0</v>
      </c>
    </row>
    <row r="386" spans="1:9" x14ac:dyDescent="0.25">
      <c r="A386" s="105"/>
      <c r="B386" s="110"/>
      <c r="C386" s="110"/>
      <c r="D386" s="109"/>
      <c r="E386" s="110"/>
      <c r="F386" s="110"/>
      <c r="G386" s="111" t="str">
        <f t="shared" si="9"/>
        <v/>
      </c>
      <c r="H3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6" s="104">
        <f>IF(Tabuľka1[[#This Row],[Stĺpec7]]="chyba",1,0)</f>
        <v>0</v>
      </c>
    </row>
    <row r="387" spans="1:9" x14ac:dyDescent="0.25">
      <c r="A387" s="105"/>
      <c r="B387" s="110"/>
      <c r="C387" s="110"/>
      <c r="D387" s="109"/>
      <c r="E387" s="110"/>
      <c r="F387" s="110"/>
      <c r="G387" s="111" t="str">
        <f t="shared" si="9"/>
        <v/>
      </c>
      <c r="H3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7" s="104">
        <f>IF(Tabuľka1[[#This Row],[Stĺpec7]]="chyba",1,0)</f>
        <v>0</v>
      </c>
    </row>
    <row r="388" spans="1:9" x14ac:dyDescent="0.25">
      <c r="A388" s="105"/>
      <c r="B388" s="110"/>
      <c r="C388" s="110"/>
      <c r="D388" s="109"/>
      <c r="E388" s="110"/>
      <c r="F388" s="110"/>
      <c r="G388" s="111" t="str">
        <f t="shared" si="9"/>
        <v/>
      </c>
      <c r="H3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8" s="104">
        <f>IF(Tabuľka1[[#This Row],[Stĺpec7]]="chyba",1,0)</f>
        <v>0</v>
      </c>
    </row>
    <row r="389" spans="1:9" x14ac:dyDescent="0.25">
      <c r="A389" s="105"/>
      <c r="B389" s="110"/>
      <c r="C389" s="110"/>
      <c r="D389" s="109"/>
      <c r="E389" s="110"/>
      <c r="F389" s="110"/>
      <c r="G389" s="111" t="str">
        <f t="shared" si="9"/>
        <v/>
      </c>
      <c r="H3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89" s="104">
        <f>IF(Tabuľka1[[#This Row],[Stĺpec7]]="chyba",1,0)</f>
        <v>0</v>
      </c>
    </row>
    <row r="390" spans="1:9" x14ac:dyDescent="0.25">
      <c r="A390" s="105"/>
      <c r="B390" s="110"/>
      <c r="C390" s="110"/>
      <c r="D390" s="109"/>
      <c r="E390" s="110"/>
      <c r="F390" s="110"/>
      <c r="G390" s="111" t="str">
        <f t="shared" si="9"/>
        <v/>
      </c>
      <c r="H3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0" s="104">
        <f>IF(Tabuľka1[[#This Row],[Stĺpec7]]="chyba",1,0)</f>
        <v>0</v>
      </c>
    </row>
    <row r="391" spans="1:9" x14ac:dyDescent="0.25">
      <c r="A391" s="105"/>
      <c r="B391" s="110"/>
      <c r="C391" s="110"/>
      <c r="D391" s="109"/>
      <c r="E391" s="110"/>
      <c r="F391" s="110"/>
      <c r="G391" s="111" t="str">
        <f t="shared" si="9"/>
        <v/>
      </c>
      <c r="H3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1" s="104">
        <f>IF(Tabuľka1[[#This Row],[Stĺpec7]]="chyba",1,0)</f>
        <v>0</v>
      </c>
    </row>
    <row r="392" spans="1:9" x14ac:dyDescent="0.25">
      <c r="A392" s="105"/>
      <c r="B392" s="110"/>
      <c r="C392" s="110"/>
      <c r="D392" s="109"/>
      <c r="E392" s="110"/>
      <c r="F392" s="110"/>
      <c r="G392" s="111" t="str">
        <f t="shared" si="9"/>
        <v/>
      </c>
      <c r="H3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2" s="104">
        <f>IF(Tabuľka1[[#This Row],[Stĺpec7]]="chyba",1,0)</f>
        <v>0</v>
      </c>
    </row>
    <row r="393" spans="1:9" x14ac:dyDescent="0.25">
      <c r="A393" s="105"/>
      <c r="B393" s="110"/>
      <c r="C393" s="110"/>
      <c r="D393" s="109"/>
      <c r="E393" s="110"/>
      <c r="F393" s="110"/>
      <c r="G393" s="111" t="str">
        <f t="shared" si="9"/>
        <v/>
      </c>
      <c r="H3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3" s="104">
        <f>IF(Tabuľka1[[#This Row],[Stĺpec7]]="chyba",1,0)</f>
        <v>0</v>
      </c>
    </row>
    <row r="394" spans="1:9" x14ac:dyDescent="0.25">
      <c r="A394" s="105"/>
      <c r="B394" s="110"/>
      <c r="C394" s="110"/>
      <c r="D394" s="109"/>
      <c r="E394" s="110"/>
      <c r="F394" s="110"/>
      <c r="G394" s="111" t="str">
        <f t="shared" si="9"/>
        <v/>
      </c>
      <c r="H3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4" s="104">
        <f>IF(Tabuľka1[[#This Row],[Stĺpec7]]="chyba",1,0)</f>
        <v>0</v>
      </c>
    </row>
    <row r="395" spans="1:9" x14ac:dyDescent="0.25">
      <c r="A395" s="105"/>
      <c r="B395" s="110"/>
      <c r="C395" s="110"/>
      <c r="D395" s="109"/>
      <c r="E395" s="110"/>
      <c r="F395" s="110"/>
      <c r="G395" s="111" t="str">
        <f t="shared" si="9"/>
        <v/>
      </c>
      <c r="H3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5" s="104">
        <f>IF(Tabuľka1[[#This Row],[Stĺpec7]]="chyba",1,0)</f>
        <v>0</v>
      </c>
    </row>
    <row r="396" spans="1:9" x14ac:dyDescent="0.25">
      <c r="A396" s="105"/>
      <c r="B396" s="110"/>
      <c r="C396" s="110"/>
      <c r="D396" s="109"/>
      <c r="E396" s="110"/>
      <c r="F396" s="110"/>
      <c r="G396" s="111" t="str">
        <f t="shared" si="9"/>
        <v/>
      </c>
      <c r="H3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6" s="104">
        <f>IF(Tabuľka1[[#This Row],[Stĺpec7]]="chyba",1,0)</f>
        <v>0</v>
      </c>
    </row>
    <row r="397" spans="1:9" x14ac:dyDescent="0.25">
      <c r="A397" s="105"/>
      <c r="B397" s="110"/>
      <c r="C397" s="110"/>
      <c r="D397" s="109"/>
      <c r="E397" s="110"/>
      <c r="F397" s="110"/>
      <c r="G397" s="111" t="str">
        <f t="shared" si="9"/>
        <v/>
      </c>
      <c r="H3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7" s="104">
        <f>IF(Tabuľka1[[#This Row],[Stĺpec7]]="chyba",1,0)</f>
        <v>0</v>
      </c>
    </row>
    <row r="398" spans="1:9" x14ac:dyDescent="0.25">
      <c r="A398" s="105"/>
      <c r="B398" s="110"/>
      <c r="C398" s="110"/>
      <c r="D398" s="109"/>
      <c r="E398" s="110"/>
      <c r="F398" s="110"/>
      <c r="G398" s="111" t="str">
        <f t="shared" si="9"/>
        <v/>
      </c>
      <c r="H3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8" s="104">
        <f>IF(Tabuľka1[[#This Row],[Stĺpec7]]="chyba",1,0)</f>
        <v>0</v>
      </c>
    </row>
    <row r="399" spans="1:9" x14ac:dyDescent="0.25">
      <c r="A399" s="105"/>
      <c r="B399" s="110"/>
      <c r="C399" s="110"/>
      <c r="D399" s="109"/>
      <c r="E399" s="110"/>
      <c r="F399" s="110"/>
      <c r="G399" s="111" t="str">
        <f t="shared" si="9"/>
        <v/>
      </c>
      <c r="H3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399" s="104">
        <f>IF(Tabuľka1[[#This Row],[Stĺpec7]]="chyba",1,0)</f>
        <v>0</v>
      </c>
    </row>
    <row r="400" spans="1:9" x14ac:dyDescent="0.25">
      <c r="A400" s="105"/>
      <c r="B400" s="110"/>
      <c r="C400" s="110"/>
      <c r="D400" s="109"/>
      <c r="E400" s="110"/>
      <c r="F400" s="110"/>
      <c r="G400" s="111" t="str">
        <f t="shared" si="9"/>
        <v/>
      </c>
      <c r="H4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0" s="104">
        <f>IF(Tabuľka1[[#This Row],[Stĺpec7]]="chyba",1,0)</f>
        <v>0</v>
      </c>
    </row>
    <row r="401" spans="1:9" x14ac:dyDescent="0.25">
      <c r="A401" s="105"/>
      <c r="B401" s="110"/>
      <c r="C401" s="110"/>
      <c r="D401" s="109"/>
      <c r="E401" s="110"/>
      <c r="F401" s="110"/>
      <c r="G401" s="111" t="str">
        <f t="shared" si="9"/>
        <v/>
      </c>
      <c r="H4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1" s="104">
        <f>IF(Tabuľka1[[#This Row],[Stĺpec7]]="chyba",1,0)</f>
        <v>0</v>
      </c>
    </row>
    <row r="402" spans="1:9" x14ac:dyDescent="0.25">
      <c r="A402" s="105"/>
      <c r="B402" s="110"/>
      <c r="C402" s="110"/>
      <c r="D402" s="109"/>
      <c r="E402" s="110"/>
      <c r="F402" s="110"/>
      <c r="G402" s="111" t="str">
        <f t="shared" si="9"/>
        <v/>
      </c>
      <c r="H4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2" s="104">
        <f>IF(Tabuľka1[[#This Row],[Stĺpec7]]="chyba",1,0)</f>
        <v>0</v>
      </c>
    </row>
    <row r="403" spans="1:9" x14ac:dyDescent="0.25">
      <c r="A403" s="105"/>
      <c r="B403" s="110"/>
      <c r="C403" s="110"/>
      <c r="D403" s="109"/>
      <c r="E403" s="110"/>
      <c r="F403" s="110"/>
      <c r="G403" s="111" t="str">
        <f t="shared" si="9"/>
        <v/>
      </c>
      <c r="H4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3" s="104">
        <f>IF(Tabuľka1[[#This Row],[Stĺpec7]]="chyba",1,0)</f>
        <v>0</v>
      </c>
    </row>
    <row r="404" spans="1:9" x14ac:dyDescent="0.25">
      <c r="A404" s="105"/>
      <c r="B404" s="110"/>
      <c r="C404" s="110"/>
      <c r="D404" s="109"/>
      <c r="E404" s="110"/>
      <c r="F404" s="110"/>
      <c r="G404" s="111" t="str">
        <f t="shared" si="9"/>
        <v/>
      </c>
      <c r="H4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4" s="104">
        <f>IF(Tabuľka1[[#This Row],[Stĺpec7]]="chyba",1,0)</f>
        <v>0</v>
      </c>
    </row>
    <row r="405" spans="1:9" x14ac:dyDescent="0.25">
      <c r="A405" s="105"/>
      <c r="B405" s="110"/>
      <c r="C405" s="110"/>
      <c r="D405" s="109"/>
      <c r="E405" s="110"/>
      <c r="F405" s="110"/>
      <c r="G405" s="111" t="str">
        <f t="shared" si="9"/>
        <v/>
      </c>
      <c r="H4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5" s="104">
        <f>IF(Tabuľka1[[#This Row],[Stĺpec7]]="chyba",1,0)</f>
        <v>0</v>
      </c>
    </row>
    <row r="406" spans="1:9" x14ac:dyDescent="0.25">
      <c r="A406" s="105"/>
      <c r="B406" s="110"/>
      <c r="C406" s="110"/>
      <c r="D406" s="109"/>
      <c r="E406" s="110"/>
      <c r="F406" s="110"/>
      <c r="G406" s="111" t="str">
        <f t="shared" si="9"/>
        <v/>
      </c>
      <c r="H4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6" s="104">
        <f>IF(Tabuľka1[[#This Row],[Stĺpec7]]="chyba",1,0)</f>
        <v>0</v>
      </c>
    </row>
    <row r="407" spans="1:9" x14ac:dyDescent="0.25">
      <c r="A407" s="105"/>
      <c r="B407" s="110"/>
      <c r="C407" s="110"/>
      <c r="D407" s="109"/>
      <c r="E407" s="110"/>
      <c r="F407" s="110"/>
      <c r="G407" s="111" t="str">
        <f t="shared" si="9"/>
        <v/>
      </c>
      <c r="H4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7" s="104">
        <f>IF(Tabuľka1[[#This Row],[Stĺpec7]]="chyba",1,0)</f>
        <v>0</v>
      </c>
    </row>
    <row r="408" spans="1:9" x14ac:dyDescent="0.25">
      <c r="A408" s="105"/>
      <c r="B408" s="110"/>
      <c r="C408" s="110"/>
      <c r="D408" s="109"/>
      <c r="E408" s="110"/>
      <c r="F408" s="110"/>
      <c r="G408" s="111" t="str">
        <f t="shared" si="9"/>
        <v/>
      </c>
      <c r="H4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8" s="104">
        <f>IF(Tabuľka1[[#This Row],[Stĺpec7]]="chyba",1,0)</f>
        <v>0</v>
      </c>
    </row>
    <row r="409" spans="1:9" x14ac:dyDescent="0.25">
      <c r="A409" s="105"/>
      <c r="B409" s="110"/>
      <c r="C409" s="110"/>
      <c r="D409" s="109"/>
      <c r="E409" s="110"/>
      <c r="F409" s="110"/>
      <c r="G409" s="111" t="str">
        <f t="shared" ref="G409:G472" si="10">IF($B$8=$N$38,"vyroba",IF($B$8=$N$39,"sluzby",""))</f>
        <v/>
      </c>
      <c r="H4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09" s="104">
        <f>IF(Tabuľka1[[#This Row],[Stĺpec7]]="chyba",1,0)</f>
        <v>0</v>
      </c>
    </row>
    <row r="410" spans="1:9" x14ac:dyDescent="0.25">
      <c r="A410" s="105"/>
      <c r="B410" s="110"/>
      <c r="C410" s="110"/>
      <c r="D410" s="109"/>
      <c r="E410" s="110"/>
      <c r="F410" s="110"/>
      <c r="G410" s="111" t="str">
        <f t="shared" si="10"/>
        <v/>
      </c>
      <c r="H4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0" s="104">
        <f>IF(Tabuľka1[[#This Row],[Stĺpec7]]="chyba",1,0)</f>
        <v>0</v>
      </c>
    </row>
    <row r="411" spans="1:9" x14ac:dyDescent="0.25">
      <c r="A411" s="105"/>
      <c r="B411" s="110"/>
      <c r="C411" s="110"/>
      <c r="D411" s="109"/>
      <c r="E411" s="110"/>
      <c r="F411" s="110"/>
      <c r="G411" s="111" t="str">
        <f t="shared" si="10"/>
        <v/>
      </c>
      <c r="H4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1" s="104">
        <f>IF(Tabuľka1[[#This Row],[Stĺpec7]]="chyba",1,0)</f>
        <v>0</v>
      </c>
    </row>
    <row r="412" spans="1:9" x14ac:dyDescent="0.25">
      <c r="A412" s="105"/>
      <c r="B412" s="110"/>
      <c r="C412" s="110"/>
      <c r="D412" s="109"/>
      <c r="E412" s="110"/>
      <c r="F412" s="110"/>
      <c r="G412" s="111" t="str">
        <f t="shared" si="10"/>
        <v/>
      </c>
      <c r="H4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2" s="104">
        <f>IF(Tabuľka1[[#This Row],[Stĺpec7]]="chyba",1,0)</f>
        <v>0</v>
      </c>
    </row>
    <row r="413" spans="1:9" x14ac:dyDescent="0.25">
      <c r="A413" s="105"/>
      <c r="B413" s="110"/>
      <c r="C413" s="110"/>
      <c r="D413" s="109"/>
      <c r="E413" s="110"/>
      <c r="F413" s="110"/>
      <c r="G413" s="111" t="str">
        <f t="shared" si="10"/>
        <v/>
      </c>
      <c r="H4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3" s="104">
        <f>IF(Tabuľka1[[#This Row],[Stĺpec7]]="chyba",1,0)</f>
        <v>0</v>
      </c>
    </row>
    <row r="414" spans="1:9" x14ac:dyDescent="0.25">
      <c r="A414" s="105"/>
      <c r="B414" s="110"/>
      <c r="C414" s="110"/>
      <c r="D414" s="109"/>
      <c r="E414" s="110"/>
      <c r="F414" s="110"/>
      <c r="G414" s="111" t="str">
        <f t="shared" si="10"/>
        <v/>
      </c>
      <c r="H4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4" s="104">
        <f>IF(Tabuľka1[[#This Row],[Stĺpec7]]="chyba",1,0)</f>
        <v>0</v>
      </c>
    </row>
    <row r="415" spans="1:9" x14ac:dyDescent="0.25">
      <c r="A415" s="105"/>
      <c r="B415" s="110"/>
      <c r="C415" s="110"/>
      <c r="D415" s="109"/>
      <c r="E415" s="110"/>
      <c r="F415" s="110"/>
      <c r="G415" s="111" t="str">
        <f t="shared" si="10"/>
        <v/>
      </c>
      <c r="H4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5" s="104">
        <f>IF(Tabuľka1[[#This Row],[Stĺpec7]]="chyba",1,0)</f>
        <v>0</v>
      </c>
    </row>
    <row r="416" spans="1:9" x14ac:dyDescent="0.25">
      <c r="A416" s="105"/>
      <c r="B416" s="110"/>
      <c r="C416" s="110"/>
      <c r="D416" s="109"/>
      <c r="E416" s="110"/>
      <c r="F416" s="110"/>
      <c r="G416" s="111" t="str">
        <f t="shared" si="10"/>
        <v/>
      </c>
      <c r="H4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6" s="104">
        <f>IF(Tabuľka1[[#This Row],[Stĺpec7]]="chyba",1,0)</f>
        <v>0</v>
      </c>
    </row>
    <row r="417" spans="1:9" x14ac:dyDescent="0.25">
      <c r="A417" s="105"/>
      <c r="B417" s="110"/>
      <c r="C417" s="110"/>
      <c r="D417" s="109"/>
      <c r="E417" s="110"/>
      <c r="F417" s="110"/>
      <c r="G417" s="111" t="str">
        <f t="shared" si="10"/>
        <v/>
      </c>
      <c r="H4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7" s="104">
        <f>IF(Tabuľka1[[#This Row],[Stĺpec7]]="chyba",1,0)</f>
        <v>0</v>
      </c>
    </row>
    <row r="418" spans="1:9" x14ac:dyDescent="0.25">
      <c r="A418" s="105"/>
      <c r="B418" s="110"/>
      <c r="C418" s="110"/>
      <c r="D418" s="109"/>
      <c r="E418" s="110"/>
      <c r="F418" s="110"/>
      <c r="G418" s="111" t="str">
        <f t="shared" si="10"/>
        <v/>
      </c>
      <c r="H4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8" s="104">
        <f>IF(Tabuľka1[[#This Row],[Stĺpec7]]="chyba",1,0)</f>
        <v>0</v>
      </c>
    </row>
    <row r="419" spans="1:9" x14ac:dyDescent="0.25">
      <c r="A419" s="105"/>
      <c r="B419" s="110"/>
      <c r="C419" s="110"/>
      <c r="D419" s="109"/>
      <c r="E419" s="110"/>
      <c r="F419" s="110"/>
      <c r="G419" s="111" t="str">
        <f t="shared" si="10"/>
        <v/>
      </c>
      <c r="H4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19" s="104">
        <f>IF(Tabuľka1[[#This Row],[Stĺpec7]]="chyba",1,0)</f>
        <v>0</v>
      </c>
    </row>
    <row r="420" spans="1:9" x14ac:dyDescent="0.25">
      <c r="A420" s="105"/>
      <c r="B420" s="110"/>
      <c r="C420" s="110"/>
      <c r="D420" s="109"/>
      <c r="E420" s="110"/>
      <c r="F420" s="110"/>
      <c r="G420" s="111" t="str">
        <f t="shared" si="10"/>
        <v/>
      </c>
      <c r="H4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0" s="104">
        <f>IF(Tabuľka1[[#This Row],[Stĺpec7]]="chyba",1,0)</f>
        <v>0</v>
      </c>
    </row>
    <row r="421" spans="1:9" x14ac:dyDescent="0.25">
      <c r="A421" s="105"/>
      <c r="B421" s="110"/>
      <c r="C421" s="110"/>
      <c r="D421" s="109"/>
      <c r="E421" s="110"/>
      <c r="F421" s="110"/>
      <c r="G421" s="111" t="str">
        <f t="shared" si="10"/>
        <v/>
      </c>
      <c r="H4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1" s="104">
        <f>IF(Tabuľka1[[#This Row],[Stĺpec7]]="chyba",1,0)</f>
        <v>0</v>
      </c>
    </row>
    <row r="422" spans="1:9" x14ac:dyDescent="0.25">
      <c r="A422" s="105"/>
      <c r="B422" s="110"/>
      <c r="C422" s="110"/>
      <c r="D422" s="109"/>
      <c r="E422" s="110"/>
      <c r="F422" s="110"/>
      <c r="G422" s="111" t="str">
        <f t="shared" si="10"/>
        <v/>
      </c>
      <c r="H4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2" s="104">
        <f>IF(Tabuľka1[[#This Row],[Stĺpec7]]="chyba",1,0)</f>
        <v>0</v>
      </c>
    </row>
    <row r="423" spans="1:9" x14ac:dyDescent="0.25">
      <c r="A423" s="105"/>
      <c r="B423" s="110"/>
      <c r="C423" s="110"/>
      <c r="D423" s="109"/>
      <c r="E423" s="110"/>
      <c r="F423" s="110"/>
      <c r="G423" s="111" t="str">
        <f t="shared" si="10"/>
        <v/>
      </c>
      <c r="H4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3" s="104">
        <f>IF(Tabuľka1[[#This Row],[Stĺpec7]]="chyba",1,0)</f>
        <v>0</v>
      </c>
    </row>
    <row r="424" spans="1:9" x14ac:dyDescent="0.25">
      <c r="A424" s="105"/>
      <c r="B424" s="110"/>
      <c r="C424" s="110"/>
      <c r="D424" s="109"/>
      <c r="E424" s="110"/>
      <c r="F424" s="110"/>
      <c r="G424" s="111" t="str">
        <f t="shared" si="10"/>
        <v/>
      </c>
      <c r="H4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4" s="104">
        <f>IF(Tabuľka1[[#This Row],[Stĺpec7]]="chyba",1,0)</f>
        <v>0</v>
      </c>
    </row>
    <row r="425" spans="1:9" x14ac:dyDescent="0.25">
      <c r="A425" s="105"/>
      <c r="B425" s="110"/>
      <c r="C425" s="110"/>
      <c r="D425" s="109"/>
      <c r="E425" s="110"/>
      <c r="F425" s="110"/>
      <c r="G425" s="111" t="str">
        <f t="shared" si="10"/>
        <v/>
      </c>
      <c r="H4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5" s="104">
        <f>IF(Tabuľka1[[#This Row],[Stĺpec7]]="chyba",1,0)</f>
        <v>0</v>
      </c>
    </row>
    <row r="426" spans="1:9" x14ac:dyDescent="0.25">
      <c r="A426" s="105"/>
      <c r="B426" s="110"/>
      <c r="C426" s="110"/>
      <c r="D426" s="109"/>
      <c r="E426" s="110"/>
      <c r="F426" s="110"/>
      <c r="G426" s="111" t="str">
        <f t="shared" si="10"/>
        <v/>
      </c>
      <c r="H4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6" s="104">
        <f>IF(Tabuľka1[[#This Row],[Stĺpec7]]="chyba",1,0)</f>
        <v>0</v>
      </c>
    </row>
    <row r="427" spans="1:9" x14ac:dyDescent="0.25">
      <c r="A427" s="105"/>
      <c r="B427" s="110"/>
      <c r="C427" s="110"/>
      <c r="D427" s="109"/>
      <c r="E427" s="110"/>
      <c r="F427" s="110"/>
      <c r="G427" s="111" t="str">
        <f t="shared" si="10"/>
        <v/>
      </c>
      <c r="H4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7" s="104">
        <f>IF(Tabuľka1[[#This Row],[Stĺpec7]]="chyba",1,0)</f>
        <v>0</v>
      </c>
    </row>
    <row r="428" spans="1:9" x14ac:dyDescent="0.25">
      <c r="A428" s="105"/>
      <c r="B428" s="110"/>
      <c r="C428" s="110"/>
      <c r="D428" s="109"/>
      <c r="E428" s="110"/>
      <c r="F428" s="110"/>
      <c r="G428" s="111" t="str">
        <f t="shared" si="10"/>
        <v/>
      </c>
      <c r="H4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8" s="104">
        <f>IF(Tabuľka1[[#This Row],[Stĺpec7]]="chyba",1,0)</f>
        <v>0</v>
      </c>
    </row>
    <row r="429" spans="1:9" x14ac:dyDescent="0.25">
      <c r="A429" s="105"/>
      <c r="B429" s="110"/>
      <c r="C429" s="110"/>
      <c r="D429" s="109"/>
      <c r="E429" s="110"/>
      <c r="F429" s="110"/>
      <c r="G429" s="111" t="str">
        <f t="shared" si="10"/>
        <v/>
      </c>
      <c r="H4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29" s="104">
        <f>IF(Tabuľka1[[#This Row],[Stĺpec7]]="chyba",1,0)</f>
        <v>0</v>
      </c>
    </row>
    <row r="430" spans="1:9" x14ac:dyDescent="0.25">
      <c r="A430" s="105"/>
      <c r="B430" s="110"/>
      <c r="C430" s="110"/>
      <c r="D430" s="109"/>
      <c r="E430" s="110"/>
      <c r="F430" s="110"/>
      <c r="G430" s="111" t="str">
        <f t="shared" si="10"/>
        <v/>
      </c>
      <c r="H4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0" s="104">
        <f>IF(Tabuľka1[[#This Row],[Stĺpec7]]="chyba",1,0)</f>
        <v>0</v>
      </c>
    </row>
    <row r="431" spans="1:9" x14ac:dyDescent="0.25">
      <c r="A431" s="105"/>
      <c r="B431" s="110"/>
      <c r="C431" s="110"/>
      <c r="D431" s="109"/>
      <c r="E431" s="110"/>
      <c r="F431" s="110"/>
      <c r="G431" s="111" t="str">
        <f t="shared" si="10"/>
        <v/>
      </c>
      <c r="H4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1" s="104">
        <f>IF(Tabuľka1[[#This Row],[Stĺpec7]]="chyba",1,0)</f>
        <v>0</v>
      </c>
    </row>
    <row r="432" spans="1:9" x14ac:dyDescent="0.25">
      <c r="A432" s="105"/>
      <c r="B432" s="110"/>
      <c r="C432" s="110"/>
      <c r="D432" s="109"/>
      <c r="E432" s="110"/>
      <c r="F432" s="110"/>
      <c r="G432" s="111" t="str">
        <f t="shared" si="10"/>
        <v/>
      </c>
      <c r="H4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2" s="104">
        <f>IF(Tabuľka1[[#This Row],[Stĺpec7]]="chyba",1,0)</f>
        <v>0</v>
      </c>
    </row>
    <row r="433" spans="1:9" x14ac:dyDescent="0.25">
      <c r="A433" s="105"/>
      <c r="B433" s="110"/>
      <c r="C433" s="110"/>
      <c r="D433" s="109"/>
      <c r="E433" s="110"/>
      <c r="F433" s="110"/>
      <c r="G433" s="111" t="str">
        <f t="shared" si="10"/>
        <v/>
      </c>
      <c r="H4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3" s="104">
        <f>IF(Tabuľka1[[#This Row],[Stĺpec7]]="chyba",1,0)</f>
        <v>0</v>
      </c>
    </row>
    <row r="434" spans="1:9" x14ac:dyDescent="0.25">
      <c r="A434" s="105"/>
      <c r="B434" s="110"/>
      <c r="C434" s="110"/>
      <c r="D434" s="109"/>
      <c r="E434" s="110"/>
      <c r="F434" s="110"/>
      <c r="G434" s="111" t="str">
        <f t="shared" si="10"/>
        <v/>
      </c>
      <c r="H4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4" s="104">
        <f>IF(Tabuľka1[[#This Row],[Stĺpec7]]="chyba",1,0)</f>
        <v>0</v>
      </c>
    </row>
    <row r="435" spans="1:9" x14ac:dyDescent="0.25">
      <c r="A435" s="105"/>
      <c r="B435" s="110"/>
      <c r="C435" s="110"/>
      <c r="D435" s="109"/>
      <c r="E435" s="110"/>
      <c r="F435" s="110"/>
      <c r="G435" s="111" t="str">
        <f t="shared" si="10"/>
        <v/>
      </c>
      <c r="H4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5" s="104">
        <f>IF(Tabuľka1[[#This Row],[Stĺpec7]]="chyba",1,0)</f>
        <v>0</v>
      </c>
    </row>
    <row r="436" spans="1:9" x14ac:dyDescent="0.25">
      <c r="A436" s="105"/>
      <c r="B436" s="110"/>
      <c r="C436" s="110"/>
      <c r="D436" s="109"/>
      <c r="E436" s="110"/>
      <c r="F436" s="110"/>
      <c r="G436" s="111" t="str">
        <f t="shared" si="10"/>
        <v/>
      </c>
      <c r="H4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6" s="104">
        <f>IF(Tabuľka1[[#This Row],[Stĺpec7]]="chyba",1,0)</f>
        <v>0</v>
      </c>
    </row>
    <row r="437" spans="1:9" x14ac:dyDescent="0.25">
      <c r="A437" s="105"/>
      <c r="B437" s="110"/>
      <c r="C437" s="110"/>
      <c r="D437" s="109"/>
      <c r="E437" s="110"/>
      <c r="F437" s="110"/>
      <c r="G437" s="111" t="str">
        <f t="shared" si="10"/>
        <v/>
      </c>
      <c r="H4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7" s="104">
        <f>IF(Tabuľka1[[#This Row],[Stĺpec7]]="chyba",1,0)</f>
        <v>0</v>
      </c>
    </row>
    <row r="438" spans="1:9" x14ac:dyDescent="0.25">
      <c r="A438" s="105"/>
      <c r="B438" s="110"/>
      <c r="C438" s="110"/>
      <c r="D438" s="109"/>
      <c r="E438" s="110"/>
      <c r="F438" s="110"/>
      <c r="G438" s="111" t="str">
        <f t="shared" si="10"/>
        <v/>
      </c>
      <c r="H4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8" s="104">
        <f>IF(Tabuľka1[[#This Row],[Stĺpec7]]="chyba",1,0)</f>
        <v>0</v>
      </c>
    </row>
    <row r="439" spans="1:9" x14ac:dyDescent="0.25">
      <c r="A439" s="105"/>
      <c r="B439" s="110"/>
      <c r="C439" s="110"/>
      <c r="D439" s="109"/>
      <c r="E439" s="110"/>
      <c r="F439" s="110"/>
      <c r="G439" s="111" t="str">
        <f t="shared" si="10"/>
        <v/>
      </c>
      <c r="H4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39" s="104">
        <f>IF(Tabuľka1[[#This Row],[Stĺpec7]]="chyba",1,0)</f>
        <v>0</v>
      </c>
    </row>
    <row r="440" spans="1:9" x14ac:dyDescent="0.25">
      <c r="A440" s="105"/>
      <c r="B440" s="110"/>
      <c r="C440" s="110"/>
      <c r="D440" s="109"/>
      <c r="E440" s="110"/>
      <c r="F440" s="110"/>
      <c r="G440" s="111" t="str">
        <f t="shared" si="10"/>
        <v/>
      </c>
      <c r="H4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0" s="104">
        <f>IF(Tabuľka1[[#This Row],[Stĺpec7]]="chyba",1,0)</f>
        <v>0</v>
      </c>
    </row>
    <row r="441" spans="1:9" x14ac:dyDescent="0.25">
      <c r="A441" s="105"/>
      <c r="B441" s="110"/>
      <c r="C441" s="110"/>
      <c r="D441" s="109"/>
      <c r="E441" s="110"/>
      <c r="F441" s="110"/>
      <c r="G441" s="111" t="str">
        <f t="shared" si="10"/>
        <v/>
      </c>
      <c r="H4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1" s="104">
        <f>IF(Tabuľka1[[#This Row],[Stĺpec7]]="chyba",1,0)</f>
        <v>0</v>
      </c>
    </row>
    <row r="442" spans="1:9" x14ac:dyDescent="0.25">
      <c r="A442" s="105"/>
      <c r="B442" s="110"/>
      <c r="C442" s="110"/>
      <c r="D442" s="109"/>
      <c r="E442" s="110"/>
      <c r="F442" s="110"/>
      <c r="G442" s="111" t="str">
        <f t="shared" si="10"/>
        <v/>
      </c>
      <c r="H4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2" s="104">
        <f>IF(Tabuľka1[[#This Row],[Stĺpec7]]="chyba",1,0)</f>
        <v>0</v>
      </c>
    </row>
    <row r="443" spans="1:9" x14ac:dyDescent="0.25">
      <c r="A443" s="105"/>
      <c r="B443" s="110"/>
      <c r="C443" s="110"/>
      <c r="D443" s="109"/>
      <c r="E443" s="110"/>
      <c r="F443" s="110"/>
      <c r="G443" s="111" t="str">
        <f t="shared" si="10"/>
        <v/>
      </c>
      <c r="H4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3" s="104">
        <f>IF(Tabuľka1[[#This Row],[Stĺpec7]]="chyba",1,0)</f>
        <v>0</v>
      </c>
    </row>
    <row r="444" spans="1:9" x14ac:dyDescent="0.25">
      <c r="A444" s="105"/>
      <c r="B444" s="110"/>
      <c r="C444" s="110"/>
      <c r="D444" s="109"/>
      <c r="E444" s="110"/>
      <c r="F444" s="110"/>
      <c r="G444" s="111" t="str">
        <f t="shared" si="10"/>
        <v/>
      </c>
      <c r="H4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4" s="104">
        <f>IF(Tabuľka1[[#This Row],[Stĺpec7]]="chyba",1,0)</f>
        <v>0</v>
      </c>
    </row>
    <row r="445" spans="1:9" x14ac:dyDescent="0.25">
      <c r="A445" s="105"/>
      <c r="B445" s="110"/>
      <c r="C445" s="110"/>
      <c r="D445" s="109"/>
      <c r="E445" s="110"/>
      <c r="F445" s="110"/>
      <c r="G445" s="111" t="str">
        <f t="shared" si="10"/>
        <v/>
      </c>
      <c r="H4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5" s="104">
        <f>IF(Tabuľka1[[#This Row],[Stĺpec7]]="chyba",1,0)</f>
        <v>0</v>
      </c>
    </row>
    <row r="446" spans="1:9" x14ac:dyDescent="0.25">
      <c r="A446" s="105"/>
      <c r="B446" s="110"/>
      <c r="C446" s="110"/>
      <c r="D446" s="109"/>
      <c r="E446" s="110"/>
      <c r="F446" s="110"/>
      <c r="G446" s="111" t="str">
        <f t="shared" si="10"/>
        <v/>
      </c>
      <c r="H4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6" s="104">
        <f>IF(Tabuľka1[[#This Row],[Stĺpec7]]="chyba",1,0)</f>
        <v>0</v>
      </c>
    </row>
    <row r="447" spans="1:9" x14ac:dyDescent="0.25">
      <c r="A447" s="105"/>
      <c r="B447" s="110"/>
      <c r="C447" s="110"/>
      <c r="D447" s="109"/>
      <c r="E447" s="110"/>
      <c r="F447" s="110"/>
      <c r="G447" s="111" t="str">
        <f t="shared" si="10"/>
        <v/>
      </c>
      <c r="H4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7" s="104">
        <f>IF(Tabuľka1[[#This Row],[Stĺpec7]]="chyba",1,0)</f>
        <v>0</v>
      </c>
    </row>
    <row r="448" spans="1:9" x14ac:dyDescent="0.25">
      <c r="A448" s="105"/>
      <c r="B448" s="110"/>
      <c r="C448" s="110"/>
      <c r="D448" s="109"/>
      <c r="E448" s="110"/>
      <c r="F448" s="110"/>
      <c r="G448" s="111" t="str">
        <f t="shared" si="10"/>
        <v/>
      </c>
      <c r="H4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8" s="104">
        <f>IF(Tabuľka1[[#This Row],[Stĺpec7]]="chyba",1,0)</f>
        <v>0</v>
      </c>
    </row>
    <row r="449" spans="1:9" x14ac:dyDescent="0.25">
      <c r="A449" s="105"/>
      <c r="B449" s="110"/>
      <c r="C449" s="110"/>
      <c r="D449" s="109"/>
      <c r="E449" s="110"/>
      <c r="F449" s="110"/>
      <c r="G449" s="111" t="str">
        <f t="shared" si="10"/>
        <v/>
      </c>
      <c r="H4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49" s="104">
        <f>IF(Tabuľka1[[#This Row],[Stĺpec7]]="chyba",1,0)</f>
        <v>0</v>
      </c>
    </row>
    <row r="450" spans="1:9" x14ac:dyDescent="0.25">
      <c r="A450" s="105"/>
      <c r="B450" s="110"/>
      <c r="C450" s="110"/>
      <c r="D450" s="109"/>
      <c r="E450" s="110"/>
      <c r="F450" s="110"/>
      <c r="G450" s="111" t="str">
        <f t="shared" si="10"/>
        <v/>
      </c>
      <c r="H4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0" s="104">
        <f>IF(Tabuľka1[[#This Row],[Stĺpec7]]="chyba",1,0)</f>
        <v>0</v>
      </c>
    </row>
    <row r="451" spans="1:9" x14ac:dyDescent="0.25">
      <c r="A451" s="105"/>
      <c r="B451" s="110"/>
      <c r="C451" s="110"/>
      <c r="D451" s="109"/>
      <c r="E451" s="110"/>
      <c r="F451" s="110"/>
      <c r="G451" s="111" t="str">
        <f t="shared" si="10"/>
        <v/>
      </c>
      <c r="H4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1" s="104">
        <f>IF(Tabuľka1[[#This Row],[Stĺpec7]]="chyba",1,0)</f>
        <v>0</v>
      </c>
    </row>
    <row r="452" spans="1:9" x14ac:dyDescent="0.25">
      <c r="A452" s="105"/>
      <c r="B452" s="110"/>
      <c r="C452" s="110"/>
      <c r="D452" s="109"/>
      <c r="E452" s="110"/>
      <c r="F452" s="110"/>
      <c r="G452" s="111" t="str">
        <f t="shared" si="10"/>
        <v/>
      </c>
      <c r="H4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2" s="104">
        <f>IF(Tabuľka1[[#This Row],[Stĺpec7]]="chyba",1,0)</f>
        <v>0</v>
      </c>
    </row>
    <row r="453" spans="1:9" x14ac:dyDescent="0.25">
      <c r="A453" s="105"/>
      <c r="B453" s="110"/>
      <c r="C453" s="110"/>
      <c r="D453" s="109"/>
      <c r="E453" s="110"/>
      <c r="F453" s="110"/>
      <c r="G453" s="111" t="str">
        <f t="shared" si="10"/>
        <v/>
      </c>
      <c r="H4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3" s="104">
        <f>IF(Tabuľka1[[#This Row],[Stĺpec7]]="chyba",1,0)</f>
        <v>0</v>
      </c>
    </row>
    <row r="454" spans="1:9" x14ac:dyDescent="0.25">
      <c r="A454" s="105"/>
      <c r="B454" s="110"/>
      <c r="C454" s="110"/>
      <c r="D454" s="109"/>
      <c r="E454" s="110"/>
      <c r="F454" s="110"/>
      <c r="G454" s="111" t="str">
        <f t="shared" si="10"/>
        <v/>
      </c>
      <c r="H4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4" s="104">
        <f>IF(Tabuľka1[[#This Row],[Stĺpec7]]="chyba",1,0)</f>
        <v>0</v>
      </c>
    </row>
    <row r="455" spans="1:9" x14ac:dyDescent="0.25">
      <c r="A455" s="105"/>
      <c r="B455" s="110"/>
      <c r="C455" s="110"/>
      <c r="D455" s="109"/>
      <c r="E455" s="110"/>
      <c r="F455" s="110"/>
      <c r="G455" s="111" t="str">
        <f t="shared" si="10"/>
        <v/>
      </c>
      <c r="H4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5" s="104">
        <f>IF(Tabuľka1[[#This Row],[Stĺpec7]]="chyba",1,0)</f>
        <v>0</v>
      </c>
    </row>
    <row r="456" spans="1:9" x14ac:dyDescent="0.25">
      <c r="A456" s="105"/>
      <c r="B456" s="110"/>
      <c r="C456" s="110"/>
      <c r="D456" s="109"/>
      <c r="E456" s="110"/>
      <c r="F456" s="110"/>
      <c r="G456" s="111" t="str">
        <f t="shared" si="10"/>
        <v/>
      </c>
      <c r="H4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6" s="104">
        <f>IF(Tabuľka1[[#This Row],[Stĺpec7]]="chyba",1,0)</f>
        <v>0</v>
      </c>
    </row>
    <row r="457" spans="1:9" x14ac:dyDescent="0.25">
      <c r="A457" s="105"/>
      <c r="B457" s="110"/>
      <c r="C457" s="110"/>
      <c r="D457" s="109"/>
      <c r="E457" s="110"/>
      <c r="F457" s="110"/>
      <c r="G457" s="111" t="str">
        <f t="shared" si="10"/>
        <v/>
      </c>
      <c r="H4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7" s="104">
        <f>IF(Tabuľka1[[#This Row],[Stĺpec7]]="chyba",1,0)</f>
        <v>0</v>
      </c>
    </row>
    <row r="458" spans="1:9" x14ac:dyDescent="0.25">
      <c r="A458" s="105"/>
      <c r="B458" s="110"/>
      <c r="C458" s="110"/>
      <c r="D458" s="109"/>
      <c r="E458" s="110"/>
      <c r="F458" s="110"/>
      <c r="G458" s="111" t="str">
        <f t="shared" si="10"/>
        <v/>
      </c>
      <c r="H4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8" s="104">
        <f>IF(Tabuľka1[[#This Row],[Stĺpec7]]="chyba",1,0)</f>
        <v>0</v>
      </c>
    </row>
    <row r="459" spans="1:9" x14ac:dyDescent="0.25">
      <c r="A459" s="105"/>
      <c r="B459" s="110"/>
      <c r="C459" s="110"/>
      <c r="D459" s="109"/>
      <c r="E459" s="110"/>
      <c r="F459" s="110"/>
      <c r="G459" s="111" t="str">
        <f t="shared" si="10"/>
        <v/>
      </c>
      <c r="H4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59" s="104">
        <f>IF(Tabuľka1[[#This Row],[Stĺpec7]]="chyba",1,0)</f>
        <v>0</v>
      </c>
    </row>
    <row r="460" spans="1:9" x14ac:dyDescent="0.25">
      <c r="A460" s="105"/>
      <c r="B460" s="110"/>
      <c r="C460" s="110"/>
      <c r="D460" s="109"/>
      <c r="E460" s="110"/>
      <c r="F460" s="110"/>
      <c r="G460" s="111" t="str">
        <f t="shared" si="10"/>
        <v/>
      </c>
      <c r="H4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0" s="104">
        <f>IF(Tabuľka1[[#This Row],[Stĺpec7]]="chyba",1,0)</f>
        <v>0</v>
      </c>
    </row>
    <row r="461" spans="1:9" x14ac:dyDescent="0.25">
      <c r="A461" s="105"/>
      <c r="B461" s="110"/>
      <c r="C461" s="110"/>
      <c r="D461" s="109"/>
      <c r="E461" s="110"/>
      <c r="F461" s="110"/>
      <c r="G461" s="111" t="str">
        <f t="shared" si="10"/>
        <v/>
      </c>
      <c r="H4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1" s="104">
        <f>IF(Tabuľka1[[#This Row],[Stĺpec7]]="chyba",1,0)</f>
        <v>0</v>
      </c>
    </row>
    <row r="462" spans="1:9" x14ac:dyDescent="0.25">
      <c r="A462" s="105"/>
      <c r="B462" s="110"/>
      <c r="C462" s="110"/>
      <c r="D462" s="109"/>
      <c r="E462" s="110"/>
      <c r="F462" s="110"/>
      <c r="G462" s="111" t="str">
        <f t="shared" si="10"/>
        <v/>
      </c>
      <c r="H4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2" s="104">
        <f>IF(Tabuľka1[[#This Row],[Stĺpec7]]="chyba",1,0)</f>
        <v>0</v>
      </c>
    </row>
    <row r="463" spans="1:9" x14ac:dyDescent="0.25">
      <c r="A463" s="105"/>
      <c r="B463" s="110"/>
      <c r="C463" s="110"/>
      <c r="D463" s="109"/>
      <c r="E463" s="110"/>
      <c r="F463" s="110"/>
      <c r="G463" s="111" t="str">
        <f t="shared" si="10"/>
        <v/>
      </c>
      <c r="H4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3" s="104">
        <f>IF(Tabuľka1[[#This Row],[Stĺpec7]]="chyba",1,0)</f>
        <v>0</v>
      </c>
    </row>
    <row r="464" spans="1:9" x14ac:dyDescent="0.25">
      <c r="A464" s="105"/>
      <c r="B464" s="110"/>
      <c r="C464" s="110"/>
      <c r="D464" s="109"/>
      <c r="E464" s="110"/>
      <c r="F464" s="110"/>
      <c r="G464" s="111" t="str">
        <f t="shared" si="10"/>
        <v/>
      </c>
      <c r="H4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4" s="104">
        <f>IF(Tabuľka1[[#This Row],[Stĺpec7]]="chyba",1,0)</f>
        <v>0</v>
      </c>
    </row>
    <row r="465" spans="1:9" x14ac:dyDescent="0.25">
      <c r="A465" s="105"/>
      <c r="B465" s="110"/>
      <c r="C465" s="110"/>
      <c r="D465" s="109"/>
      <c r="E465" s="110"/>
      <c r="F465" s="110"/>
      <c r="G465" s="111" t="str">
        <f t="shared" si="10"/>
        <v/>
      </c>
      <c r="H4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5" s="104">
        <f>IF(Tabuľka1[[#This Row],[Stĺpec7]]="chyba",1,0)</f>
        <v>0</v>
      </c>
    </row>
    <row r="466" spans="1:9" x14ac:dyDescent="0.25">
      <c r="A466" s="105"/>
      <c r="B466" s="110"/>
      <c r="C466" s="110"/>
      <c r="D466" s="109"/>
      <c r="E466" s="110"/>
      <c r="F466" s="110"/>
      <c r="G466" s="111" t="str">
        <f t="shared" si="10"/>
        <v/>
      </c>
      <c r="H4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6" s="104">
        <f>IF(Tabuľka1[[#This Row],[Stĺpec7]]="chyba",1,0)</f>
        <v>0</v>
      </c>
    </row>
    <row r="467" spans="1:9" x14ac:dyDescent="0.25">
      <c r="A467" s="105"/>
      <c r="B467" s="110"/>
      <c r="C467" s="110"/>
      <c r="D467" s="109"/>
      <c r="E467" s="110"/>
      <c r="F467" s="110"/>
      <c r="G467" s="111" t="str">
        <f t="shared" si="10"/>
        <v/>
      </c>
      <c r="H4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7" s="104">
        <f>IF(Tabuľka1[[#This Row],[Stĺpec7]]="chyba",1,0)</f>
        <v>0</v>
      </c>
    </row>
    <row r="468" spans="1:9" x14ac:dyDescent="0.25">
      <c r="A468" s="105"/>
      <c r="B468" s="110"/>
      <c r="C468" s="110"/>
      <c r="D468" s="109"/>
      <c r="E468" s="110"/>
      <c r="F468" s="110"/>
      <c r="G468" s="111" t="str">
        <f t="shared" si="10"/>
        <v/>
      </c>
      <c r="H4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8" s="104">
        <f>IF(Tabuľka1[[#This Row],[Stĺpec7]]="chyba",1,0)</f>
        <v>0</v>
      </c>
    </row>
    <row r="469" spans="1:9" x14ac:dyDescent="0.25">
      <c r="A469" s="105"/>
      <c r="B469" s="110"/>
      <c r="C469" s="110"/>
      <c r="D469" s="109"/>
      <c r="E469" s="110"/>
      <c r="F469" s="110"/>
      <c r="G469" s="111" t="str">
        <f t="shared" si="10"/>
        <v/>
      </c>
      <c r="H4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69" s="104">
        <f>IF(Tabuľka1[[#This Row],[Stĺpec7]]="chyba",1,0)</f>
        <v>0</v>
      </c>
    </row>
    <row r="470" spans="1:9" x14ac:dyDescent="0.25">
      <c r="A470" s="105"/>
      <c r="B470" s="110"/>
      <c r="C470" s="110"/>
      <c r="D470" s="109"/>
      <c r="E470" s="110"/>
      <c r="F470" s="110"/>
      <c r="G470" s="111" t="str">
        <f t="shared" si="10"/>
        <v/>
      </c>
      <c r="H4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0" s="104">
        <f>IF(Tabuľka1[[#This Row],[Stĺpec7]]="chyba",1,0)</f>
        <v>0</v>
      </c>
    </row>
    <row r="471" spans="1:9" x14ac:dyDescent="0.25">
      <c r="A471" s="105"/>
      <c r="B471" s="110"/>
      <c r="C471" s="110"/>
      <c r="D471" s="109"/>
      <c r="E471" s="110"/>
      <c r="F471" s="110"/>
      <c r="G471" s="111" t="str">
        <f t="shared" si="10"/>
        <v/>
      </c>
      <c r="H4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1" s="104">
        <f>IF(Tabuľka1[[#This Row],[Stĺpec7]]="chyba",1,0)</f>
        <v>0</v>
      </c>
    </row>
    <row r="472" spans="1:9" x14ac:dyDescent="0.25">
      <c r="A472" s="105"/>
      <c r="B472" s="110"/>
      <c r="C472" s="110"/>
      <c r="D472" s="109"/>
      <c r="E472" s="110"/>
      <c r="F472" s="110"/>
      <c r="G472" s="111" t="str">
        <f t="shared" si="10"/>
        <v/>
      </c>
      <c r="H4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2" s="104">
        <f>IF(Tabuľka1[[#This Row],[Stĺpec7]]="chyba",1,0)</f>
        <v>0</v>
      </c>
    </row>
    <row r="473" spans="1:9" x14ac:dyDescent="0.25">
      <c r="A473" s="105"/>
      <c r="B473" s="110"/>
      <c r="C473" s="110"/>
      <c r="D473" s="109"/>
      <c r="E473" s="110"/>
      <c r="F473" s="110"/>
      <c r="G473" s="111" t="str">
        <f t="shared" ref="G473:G536" si="11">IF($B$8=$N$38,"vyroba",IF($B$8=$N$39,"sluzby",""))</f>
        <v/>
      </c>
      <c r="H4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3" s="104">
        <f>IF(Tabuľka1[[#This Row],[Stĺpec7]]="chyba",1,0)</f>
        <v>0</v>
      </c>
    </row>
    <row r="474" spans="1:9" x14ac:dyDescent="0.25">
      <c r="A474" s="105"/>
      <c r="B474" s="110"/>
      <c r="C474" s="110"/>
      <c r="D474" s="109"/>
      <c r="E474" s="110"/>
      <c r="F474" s="110"/>
      <c r="G474" s="111" t="str">
        <f t="shared" si="11"/>
        <v/>
      </c>
      <c r="H4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4" s="104">
        <f>IF(Tabuľka1[[#This Row],[Stĺpec7]]="chyba",1,0)</f>
        <v>0</v>
      </c>
    </row>
    <row r="475" spans="1:9" x14ac:dyDescent="0.25">
      <c r="A475" s="105"/>
      <c r="B475" s="110"/>
      <c r="C475" s="110"/>
      <c r="D475" s="109"/>
      <c r="E475" s="110"/>
      <c r="F475" s="110"/>
      <c r="G475" s="111" t="str">
        <f t="shared" si="11"/>
        <v/>
      </c>
      <c r="H4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5" s="104">
        <f>IF(Tabuľka1[[#This Row],[Stĺpec7]]="chyba",1,0)</f>
        <v>0</v>
      </c>
    </row>
    <row r="476" spans="1:9" x14ac:dyDescent="0.25">
      <c r="A476" s="105"/>
      <c r="B476" s="110"/>
      <c r="C476" s="110"/>
      <c r="D476" s="109"/>
      <c r="E476" s="110"/>
      <c r="F476" s="110"/>
      <c r="G476" s="111" t="str">
        <f t="shared" si="11"/>
        <v/>
      </c>
      <c r="H4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6" s="104">
        <f>IF(Tabuľka1[[#This Row],[Stĺpec7]]="chyba",1,0)</f>
        <v>0</v>
      </c>
    </row>
    <row r="477" spans="1:9" x14ac:dyDescent="0.25">
      <c r="A477" s="105"/>
      <c r="B477" s="110"/>
      <c r="C477" s="110"/>
      <c r="D477" s="109"/>
      <c r="E477" s="110"/>
      <c r="F477" s="110"/>
      <c r="G477" s="111" t="str">
        <f t="shared" si="11"/>
        <v/>
      </c>
      <c r="H4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7" s="104">
        <f>IF(Tabuľka1[[#This Row],[Stĺpec7]]="chyba",1,0)</f>
        <v>0</v>
      </c>
    </row>
    <row r="478" spans="1:9" x14ac:dyDescent="0.25">
      <c r="A478" s="105"/>
      <c r="B478" s="110"/>
      <c r="C478" s="110"/>
      <c r="D478" s="109"/>
      <c r="E478" s="110"/>
      <c r="F478" s="110"/>
      <c r="G478" s="111" t="str">
        <f t="shared" si="11"/>
        <v/>
      </c>
      <c r="H4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8" s="104">
        <f>IF(Tabuľka1[[#This Row],[Stĺpec7]]="chyba",1,0)</f>
        <v>0</v>
      </c>
    </row>
    <row r="479" spans="1:9" x14ac:dyDescent="0.25">
      <c r="A479" s="105"/>
      <c r="B479" s="110"/>
      <c r="C479" s="110"/>
      <c r="D479" s="109"/>
      <c r="E479" s="110"/>
      <c r="F479" s="110"/>
      <c r="G479" s="111" t="str">
        <f t="shared" si="11"/>
        <v/>
      </c>
      <c r="H4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79" s="104">
        <f>IF(Tabuľka1[[#This Row],[Stĺpec7]]="chyba",1,0)</f>
        <v>0</v>
      </c>
    </row>
    <row r="480" spans="1:9" x14ac:dyDescent="0.25">
      <c r="A480" s="105"/>
      <c r="B480" s="110"/>
      <c r="C480" s="110"/>
      <c r="D480" s="109"/>
      <c r="E480" s="110"/>
      <c r="F480" s="110"/>
      <c r="G480" s="111" t="str">
        <f t="shared" si="11"/>
        <v/>
      </c>
      <c r="H4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0" s="104">
        <f>IF(Tabuľka1[[#This Row],[Stĺpec7]]="chyba",1,0)</f>
        <v>0</v>
      </c>
    </row>
    <row r="481" spans="1:9" x14ac:dyDescent="0.25">
      <c r="A481" s="105"/>
      <c r="B481" s="110"/>
      <c r="C481" s="110"/>
      <c r="D481" s="109"/>
      <c r="E481" s="110"/>
      <c r="F481" s="110"/>
      <c r="G481" s="111" t="str">
        <f t="shared" si="11"/>
        <v/>
      </c>
      <c r="H4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1" s="104">
        <f>IF(Tabuľka1[[#This Row],[Stĺpec7]]="chyba",1,0)</f>
        <v>0</v>
      </c>
    </row>
    <row r="482" spans="1:9" x14ac:dyDescent="0.25">
      <c r="A482" s="105"/>
      <c r="B482" s="110"/>
      <c r="C482" s="110"/>
      <c r="D482" s="109"/>
      <c r="E482" s="110"/>
      <c r="F482" s="110"/>
      <c r="G482" s="111" t="str">
        <f t="shared" si="11"/>
        <v/>
      </c>
      <c r="H4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2" s="104">
        <f>IF(Tabuľka1[[#This Row],[Stĺpec7]]="chyba",1,0)</f>
        <v>0</v>
      </c>
    </row>
    <row r="483" spans="1:9" x14ac:dyDescent="0.25">
      <c r="A483" s="105"/>
      <c r="B483" s="110"/>
      <c r="C483" s="110"/>
      <c r="D483" s="109"/>
      <c r="E483" s="110"/>
      <c r="F483" s="110"/>
      <c r="G483" s="111" t="str">
        <f t="shared" si="11"/>
        <v/>
      </c>
      <c r="H4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3" s="104">
        <f>IF(Tabuľka1[[#This Row],[Stĺpec7]]="chyba",1,0)</f>
        <v>0</v>
      </c>
    </row>
    <row r="484" spans="1:9" x14ac:dyDescent="0.25">
      <c r="A484" s="105"/>
      <c r="B484" s="110"/>
      <c r="C484" s="110"/>
      <c r="D484" s="109"/>
      <c r="E484" s="110"/>
      <c r="F484" s="110"/>
      <c r="G484" s="111" t="str">
        <f t="shared" si="11"/>
        <v/>
      </c>
      <c r="H4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4" s="104">
        <f>IF(Tabuľka1[[#This Row],[Stĺpec7]]="chyba",1,0)</f>
        <v>0</v>
      </c>
    </row>
    <row r="485" spans="1:9" x14ac:dyDescent="0.25">
      <c r="A485" s="105"/>
      <c r="B485" s="110"/>
      <c r="C485" s="110"/>
      <c r="D485" s="109"/>
      <c r="E485" s="110"/>
      <c r="F485" s="110"/>
      <c r="G485" s="111" t="str">
        <f t="shared" si="11"/>
        <v/>
      </c>
      <c r="H4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5" s="104">
        <f>IF(Tabuľka1[[#This Row],[Stĺpec7]]="chyba",1,0)</f>
        <v>0</v>
      </c>
    </row>
    <row r="486" spans="1:9" x14ac:dyDescent="0.25">
      <c r="A486" s="105"/>
      <c r="B486" s="110"/>
      <c r="C486" s="110"/>
      <c r="D486" s="109"/>
      <c r="E486" s="110"/>
      <c r="F486" s="110"/>
      <c r="G486" s="111" t="str">
        <f t="shared" si="11"/>
        <v/>
      </c>
      <c r="H4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6" s="104">
        <f>IF(Tabuľka1[[#This Row],[Stĺpec7]]="chyba",1,0)</f>
        <v>0</v>
      </c>
    </row>
    <row r="487" spans="1:9" x14ac:dyDescent="0.25">
      <c r="A487" s="105"/>
      <c r="B487" s="110"/>
      <c r="C487" s="110"/>
      <c r="D487" s="109"/>
      <c r="E487" s="110"/>
      <c r="F487" s="110"/>
      <c r="G487" s="111" t="str">
        <f t="shared" si="11"/>
        <v/>
      </c>
      <c r="H4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7" s="104">
        <f>IF(Tabuľka1[[#This Row],[Stĺpec7]]="chyba",1,0)</f>
        <v>0</v>
      </c>
    </row>
    <row r="488" spans="1:9" x14ac:dyDescent="0.25">
      <c r="A488" s="105"/>
      <c r="B488" s="110"/>
      <c r="C488" s="110"/>
      <c r="D488" s="109"/>
      <c r="E488" s="110"/>
      <c r="F488" s="110"/>
      <c r="G488" s="111" t="str">
        <f t="shared" si="11"/>
        <v/>
      </c>
      <c r="H4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8" s="104">
        <f>IF(Tabuľka1[[#This Row],[Stĺpec7]]="chyba",1,0)</f>
        <v>0</v>
      </c>
    </row>
    <row r="489" spans="1:9" x14ac:dyDescent="0.25">
      <c r="A489" s="105"/>
      <c r="B489" s="110"/>
      <c r="C489" s="110"/>
      <c r="D489" s="109"/>
      <c r="E489" s="110"/>
      <c r="F489" s="110"/>
      <c r="G489" s="111" t="str">
        <f t="shared" si="11"/>
        <v/>
      </c>
      <c r="H4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89" s="104">
        <f>IF(Tabuľka1[[#This Row],[Stĺpec7]]="chyba",1,0)</f>
        <v>0</v>
      </c>
    </row>
    <row r="490" spans="1:9" x14ac:dyDescent="0.25">
      <c r="A490" s="105"/>
      <c r="B490" s="110"/>
      <c r="C490" s="110"/>
      <c r="D490" s="109"/>
      <c r="E490" s="110"/>
      <c r="F490" s="110"/>
      <c r="G490" s="111" t="str">
        <f t="shared" si="11"/>
        <v/>
      </c>
      <c r="H4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0" s="104">
        <f>IF(Tabuľka1[[#This Row],[Stĺpec7]]="chyba",1,0)</f>
        <v>0</v>
      </c>
    </row>
    <row r="491" spans="1:9" x14ac:dyDescent="0.25">
      <c r="A491" s="105"/>
      <c r="B491" s="110"/>
      <c r="C491" s="110"/>
      <c r="D491" s="109"/>
      <c r="E491" s="110"/>
      <c r="F491" s="110"/>
      <c r="G491" s="111" t="str">
        <f t="shared" si="11"/>
        <v/>
      </c>
      <c r="H4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1" s="104">
        <f>IF(Tabuľka1[[#This Row],[Stĺpec7]]="chyba",1,0)</f>
        <v>0</v>
      </c>
    </row>
    <row r="492" spans="1:9" x14ac:dyDescent="0.25">
      <c r="A492" s="105"/>
      <c r="B492" s="110"/>
      <c r="C492" s="110"/>
      <c r="D492" s="109"/>
      <c r="E492" s="110"/>
      <c r="F492" s="110"/>
      <c r="G492" s="111" t="str">
        <f t="shared" si="11"/>
        <v/>
      </c>
      <c r="H4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2" s="104">
        <f>IF(Tabuľka1[[#This Row],[Stĺpec7]]="chyba",1,0)</f>
        <v>0</v>
      </c>
    </row>
    <row r="493" spans="1:9" x14ac:dyDescent="0.25">
      <c r="A493" s="105"/>
      <c r="B493" s="110"/>
      <c r="C493" s="110"/>
      <c r="D493" s="109"/>
      <c r="E493" s="110"/>
      <c r="F493" s="110"/>
      <c r="G493" s="111" t="str">
        <f t="shared" si="11"/>
        <v/>
      </c>
      <c r="H4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3" s="104">
        <f>IF(Tabuľka1[[#This Row],[Stĺpec7]]="chyba",1,0)</f>
        <v>0</v>
      </c>
    </row>
    <row r="494" spans="1:9" x14ac:dyDescent="0.25">
      <c r="A494" s="105"/>
      <c r="B494" s="110"/>
      <c r="C494" s="110"/>
      <c r="D494" s="109"/>
      <c r="E494" s="110"/>
      <c r="F494" s="110"/>
      <c r="G494" s="111" t="str">
        <f t="shared" si="11"/>
        <v/>
      </c>
      <c r="H4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4" s="104">
        <f>IF(Tabuľka1[[#This Row],[Stĺpec7]]="chyba",1,0)</f>
        <v>0</v>
      </c>
    </row>
    <row r="495" spans="1:9" x14ac:dyDescent="0.25">
      <c r="A495" s="105"/>
      <c r="B495" s="110"/>
      <c r="C495" s="110"/>
      <c r="D495" s="109"/>
      <c r="E495" s="110"/>
      <c r="F495" s="110"/>
      <c r="G495" s="111" t="str">
        <f t="shared" si="11"/>
        <v/>
      </c>
      <c r="H4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5" s="104">
        <f>IF(Tabuľka1[[#This Row],[Stĺpec7]]="chyba",1,0)</f>
        <v>0</v>
      </c>
    </row>
    <row r="496" spans="1:9" x14ac:dyDescent="0.25">
      <c r="A496" s="105"/>
      <c r="B496" s="110"/>
      <c r="C496" s="110"/>
      <c r="D496" s="109"/>
      <c r="E496" s="110"/>
      <c r="F496" s="110"/>
      <c r="G496" s="111" t="str">
        <f t="shared" si="11"/>
        <v/>
      </c>
      <c r="H4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6" s="104">
        <f>IF(Tabuľka1[[#This Row],[Stĺpec7]]="chyba",1,0)</f>
        <v>0</v>
      </c>
    </row>
    <row r="497" spans="1:9" x14ac:dyDescent="0.25">
      <c r="A497" s="105"/>
      <c r="B497" s="110"/>
      <c r="C497" s="110"/>
      <c r="D497" s="109"/>
      <c r="E497" s="110"/>
      <c r="F497" s="110"/>
      <c r="G497" s="111" t="str">
        <f t="shared" si="11"/>
        <v/>
      </c>
      <c r="H4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7" s="104">
        <f>IF(Tabuľka1[[#This Row],[Stĺpec7]]="chyba",1,0)</f>
        <v>0</v>
      </c>
    </row>
    <row r="498" spans="1:9" x14ac:dyDescent="0.25">
      <c r="A498" s="105"/>
      <c r="B498" s="110"/>
      <c r="C498" s="110"/>
      <c r="D498" s="109"/>
      <c r="E498" s="110"/>
      <c r="F498" s="110"/>
      <c r="G498" s="111" t="str">
        <f t="shared" si="11"/>
        <v/>
      </c>
      <c r="H4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8" s="104">
        <f>IF(Tabuľka1[[#This Row],[Stĺpec7]]="chyba",1,0)</f>
        <v>0</v>
      </c>
    </row>
    <row r="499" spans="1:9" x14ac:dyDescent="0.25">
      <c r="A499" s="105"/>
      <c r="B499" s="110"/>
      <c r="C499" s="110"/>
      <c r="D499" s="109"/>
      <c r="E499" s="110"/>
      <c r="F499" s="110"/>
      <c r="G499" s="111" t="str">
        <f t="shared" si="11"/>
        <v/>
      </c>
      <c r="H4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499" s="104">
        <f>IF(Tabuľka1[[#This Row],[Stĺpec7]]="chyba",1,0)</f>
        <v>0</v>
      </c>
    </row>
    <row r="500" spans="1:9" x14ac:dyDescent="0.25">
      <c r="A500" s="105"/>
      <c r="B500" s="110"/>
      <c r="C500" s="110"/>
      <c r="D500" s="109"/>
      <c r="E500" s="110"/>
      <c r="F500" s="110"/>
      <c r="G500" s="111" t="str">
        <f t="shared" si="11"/>
        <v/>
      </c>
      <c r="H5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0" s="104">
        <f>IF(Tabuľka1[[#This Row],[Stĺpec7]]="chyba",1,0)</f>
        <v>0</v>
      </c>
    </row>
    <row r="501" spans="1:9" x14ac:dyDescent="0.25">
      <c r="A501" s="105"/>
      <c r="B501" s="110"/>
      <c r="C501" s="110"/>
      <c r="D501" s="109"/>
      <c r="E501" s="110"/>
      <c r="F501" s="110"/>
      <c r="G501" s="111" t="str">
        <f t="shared" si="11"/>
        <v/>
      </c>
      <c r="H5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1" s="104">
        <f>IF(Tabuľka1[[#This Row],[Stĺpec7]]="chyba",1,0)</f>
        <v>0</v>
      </c>
    </row>
    <row r="502" spans="1:9" x14ac:dyDescent="0.25">
      <c r="A502" s="105"/>
      <c r="B502" s="110"/>
      <c r="C502" s="110"/>
      <c r="D502" s="109"/>
      <c r="E502" s="110"/>
      <c r="F502" s="110"/>
      <c r="G502" s="111" t="str">
        <f t="shared" si="11"/>
        <v/>
      </c>
      <c r="H5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2" s="104">
        <f>IF(Tabuľka1[[#This Row],[Stĺpec7]]="chyba",1,0)</f>
        <v>0</v>
      </c>
    </row>
    <row r="503" spans="1:9" x14ac:dyDescent="0.25">
      <c r="A503" s="105"/>
      <c r="B503" s="110"/>
      <c r="C503" s="110"/>
      <c r="D503" s="109"/>
      <c r="E503" s="110"/>
      <c r="F503" s="110"/>
      <c r="G503" s="111" t="str">
        <f t="shared" si="11"/>
        <v/>
      </c>
      <c r="H5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3" s="104">
        <f>IF(Tabuľka1[[#This Row],[Stĺpec7]]="chyba",1,0)</f>
        <v>0</v>
      </c>
    </row>
    <row r="504" spans="1:9" x14ac:dyDescent="0.25">
      <c r="A504" s="105"/>
      <c r="B504" s="110"/>
      <c r="C504" s="110"/>
      <c r="D504" s="109"/>
      <c r="E504" s="110"/>
      <c r="F504" s="110"/>
      <c r="G504" s="111" t="str">
        <f t="shared" si="11"/>
        <v/>
      </c>
      <c r="H5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4" s="104">
        <f>IF(Tabuľka1[[#This Row],[Stĺpec7]]="chyba",1,0)</f>
        <v>0</v>
      </c>
    </row>
    <row r="505" spans="1:9" x14ac:dyDescent="0.25">
      <c r="A505" s="105"/>
      <c r="B505" s="110"/>
      <c r="C505" s="110"/>
      <c r="D505" s="109"/>
      <c r="E505" s="110"/>
      <c r="F505" s="110"/>
      <c r="G505" s="111" t="str">
        <f t="shared" si="11"/>
        <v/>
      </c>
      <c r="H5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5" s="104">
        <f>IF(Tabuľka1[[#This Row],[Stĺpec7]]="chyba",1,0)</f>
        <v>0</v>
      </c>
    </row>
    <row r="506" spans="1:9" x14ac:dyDescent="0.25">
      <c r="A506" s="105"/>
      <c r="B506" s="110"/>
      <c r="C506" s="110"/>
      <c r="D506" s="109"/>
      <c r="E506" s="110"/>
      <c r="F506" s="110"/>
      <c r="G506" s="111" t="str">
        <f t="shared" si="11"/>
        <v/>
      </c>
      <c r="H5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6" s="104">
        <f>IF(Tabuľka1[[#This Row],[Stĺpec7]]="chyba",1,0)</f>
        <v>0</v>
      </c>
    </row>
    <row r="507" spans="1:9" x14ac:dyDescent="0.25">
      <c r="A507" s="105"/>
      <c r="B507" s="110"/>
      <c r="C507" s="110"/>
      <c r="D507" s="109"/>
      <c r="E507" s="110"/>
      <c r="F507" s="110"/>
      <c r="G507" s="111" t="str">
        <f t="shared" si="11"/>
        <v/>
      </c>
      <c r="H5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7" s="104">
        <f>IF(Tabuľka1[[#This Row],[Stĺpec7]]="chyba",1,0)</f>
        <v>0</v>
      </c>
    </row>
    <row r="508" spans="1:9" x14ac:dyDescent="0.25">
      <c r="A508" s="105"/>
      <c r="B508" s="110"/>
      <c r="C508" s="110"/>
      <c r="D508" s="109"/>
      <c r="E508" s="110"/>
      <c r="F508" s="110"/>
      <c r="G508" s="111" t="str">
        <f t="shared" si="11"/>
        <v/>
      </c>
      <c r="H5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8" s="104">
        <f>IF(Tabuľka1[[#This Row],[Stĺpec7]]="chyba",1,0)</f>
        <v>0</v>
      </c>
    </row>
    <row r="509" spans="1:9" x14ac:dyDescent="0.25">
      <c r="A509" s="105"/>
      <c r="B509" s="110"/>
      <c r="C509" s="110"/>
      <c r="D509" s="109"/>
      <c r="E509" s="110"/>
      <c r="F509" s="110"/>
      <c r="G509" s="111" t="str">
        <f t="shared" si="11"/>
        <v/>
      </c>
      <c r="H5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09" s="104">
        <f>IF(Tabuľka1[[#This Row],[Stĺpec7]]="chyba",1,0)</f>
        <v>0</v>
      </c>
    </row>
    <row r="510" spans="1:9" x14ac:dyDescent="0.25">
      <c r="A510" s="105"/>
      <c r="B510" s="110"/>
      <c r="C510" s="110"/>
      <c r="D510" s="109"/>
      <c r="E510" s="110"/>
      <c r="F510" s="110"/>
      <c r="G510" s="111" t="str">
        <f t="shared" si="11"/>
        <v/>
      </c>
      <c r="H5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0" s="104">
        <f>IF(Tabuľka1[[#This Row],[Stĺpec7]]="chyba",1,0)</f>
        <v>0</v>
      </c>
    </row>
    <row r="511" spans="1:9" x14ac:dyDescent="0.25">
      <c r="A511" s="105"/>
      <c r="B511" s="110"/>
      <c r="C511" s="110"/>
      <c r="D511" s="109"/>
      <c r="E511" s="110"/>
      <c r="F511" s="110"/>
      <c r="G511" s="111" t="str">
        <f t="shared" si="11"/>
        <v/>
      </c>
      <c r="H5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1" s="104">
        <f>IF(Tabuľka1[[#This Row],[Stĺpec7]]="chyba",1,0)</f>
        <v>0</v>
      </c>
    </row>
    <row r="512" spans="1:9" x14ac:dyDescent="0.25">
      <c r="A512" s="105"/>
      <c r="B512" s="110"/>
      <c r="C512" s="110"/>
      <c r="D512" s="109"/>
      <c r="E512" s="110"/>
      <c r="F512" s="110"/>
      <c r="G512" s="111" t="str">
        <f t="shared" si="11"/>
        <v/>
      </c>
      <c r="H5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2" s="104">
        <f>IF(Tabuľka1[[#This Row],[Stĺpec7]]="chyba",1,0)</f>
        <v>0</v>
      </c>
    </row>
    <row r="513" spans="1:9" x14ac:dyDescent="0.25">
      <c r="A513" s="105"/>
      <c r="B513" s="110"/>
      <c r="C513" s="110"/>
      <c r="D513" s="109"/>
      <c r="E513" s="110"/>
      <c r="F513" s="110"/>
      <c r="G513" s="111" t="str">
        <f t="shared" si="11"/>
        <v/>
      </c>
      <c r="H5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3" s="104">
        <f>IF(Tabuľka1[[#This Row],[Stĺpec7]]="chyba",1,0)</f>
        <v>0</v>
      </c>
    </row>
    <row r="514" spans="1:9" x14ac:dyDescent="0.25">
      <c r="A514" s="105"/>
      <c r="B514" s="110"/>
      <c r="C514" s="110"/>
      <c r="D514" s="109"/>
      <c r="E514" s="110"/>
      <c r="F514" s="110"/>
      <c r="G514" s="111" t="str">
        <f t="shared" si="11"/>
        <v/>
      </c>
      <c r="H5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4" s="104">
        <f>IF(Tabuľka1[[#This Row],[Stĺpec7]]="chyba",1,0)</f>
        <v>0</v>
      </c>
    </row>
    <row r="515" spans="1:9" x14ac:dyDescent="0.25">
      <c r="A515" s="105"/>
      <c r="B515" s="110"/>
      <c r="C515" s="110"/>
      <c r="D515" s="109"/>
      <c r="E515" s="110"/>
      <c r="F515" s="110"/>
      <c r="G515" s="111" t="str">
        <f t="shared" si="11"/>
        <v/>
      </c>
      <c r="H5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5" s="104">
        <f>IF(Tabuľka1[[#This Row],[Stĺpec7]]="chyba",1,0)</f>
        <v>0</v>
      </c>
    </row>
    <row r="516" spans="1:9" x14ac:dyDescent="0.25">
      <c r="A516" s="105"/>
      <c r="B516" s="110"/>
      <c r="C516" s="110"/>
      <c r="D516" s="109"/>
      <c r="E516" s="110"/>
      <c r="F516" s="110"/>
      <c r="G516" s="111" t="str">
        <f t="shared" si="11"/>
        <v/>
      </c>
      <c r="H5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6" s="104">
        <f>IF(Tabuľka1[[#This Row],[Stĺpec7]]="chyba",1,0)</f>
        <v>0</v>
      </c>
    </row>
    <row r="517" spans="1:9" x14ac:dyDescent="0.25">
      <c r="A517" s="105"/>
      <c r="B517" s="110"/>
      <c r="C517" s="110"/>
      <c r="D517" s="109"/>
      <c r="E517" s="110"/>
      <c r="F517" s="110"/>
      <c r="G517" s="111" t="str">
        <f t="shared" si="11"/>
        <v/>
      </c>
      <c r="H5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7" s="104">
        <f>IF(Tabuľka1[[#This Row],[Stĺpec7]]="chyba",1,0)</f>
        <v>0</v>
      </c>
    </row>
    <row r="518" spans="1:9" x14ac:dyDescent="0.25">
      <c r="A518" s="105"/>
      <c r="B518" s="110"/>
      <c r="C518" s="110"/>
      <c r="D518" s="109"/>
      <c r="E518" s="110"/>
      <c r="F518" s="110"/>
      <c r="G518" s="111" t="str">
        <f t="shared" si="11"/>
        <v/>
      </c>
      <c r="H5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8" s="104">
        <f>IF(Tabuľka1[[#This Row],[Stĺpec7]]="chyba",1,0)</f>
        <v>0</v>
      </c>
    </row>
    <row r="519" spans="1:9" x14ac:dyDescent="0.25">
      <c r="A519" s="105"/>
      <c r="B519" s="110"/>
      <c r="C519" s="110"/>
      <c r="D519" s="109"/>
      <c r="E519" s="110"/>
      <c r="F519" s="110"/>
      <c r="G519" s="111" t="str">
        <f t="shared" si="11"/>
        <v/>
      </c>
      <c r="H5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19" s="104">
        <f>IF(Tabuľka1[[#This Row],[Stĺpec7]]="chyba",1,0)</f>
        <v>0</v>
      </c>
    </row>
    <row r="520" spans="1:9" x14ac:dyDescent="0.25">
      <c r="A520" s="105"/>
      <c r="B520" s="110"/>
      <c r="C520" s="110"/>
      <c r="D520" s="109"/>
      <c r="E520" s="110"/>
      <c r="F520" s="110"/>
      <c r="G520" s="111" t="str">
        <f t="shared" si="11"/>
        <v/>
      </c>
      <c r="H5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0" s="104">
        <f>IF(Tabuľka1[[#This Row],[Stĺpec7]]="chyba",1,0)</f>
        <v>0</v>
      </c>
    </row>
    <row r="521" spans="1:9" x14ac:dyDescent="0.25">
      <c r="A521" s="105"/>
      <c r="B521" s="110"/>
      <c r="C521" s="110"/>
      <c r="D521" s="109"/>
      <c r="E521" s="110"/>
      <c r="F521" s="110"/>
      <c r="G521" s="111" t="str">
        <f t="shared" si="11"/>
        <v/>
      </c>
      <c r="H5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1" s="104">
        <f>IF(Tabuľka1[[#This Row],[Stĺpec7]]="chyba",1,0)</f>
        <v>0</v>
      </c>
    </row>
    <row r="522" spans="1:9" x14ac:dyDescent="0.25">
      <c r="A522" s="105"/>
      <c r="B522" s="110"/>
      <c r="C522" s="110"/>
      <c r="D522" s="109"/>
      <c r="E522" s="110"/>
      <c r="F522" s="110"/>
      <c r="G522" s="111" t="str">
        <f t="shared" si="11"/>
        <v/>
      </c>
      <c r="H5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2" s="104">
        <f>IF(Tabuľka1[[#This Row],[Stĺpec7]]="chyba",1,0)</f>
        <v>0</v>
      </c>
    </row>
    <row r="523" spans="1:9" x14ac:dyDescent="0.25">
      <c r="A523" s="105"/>
      <c r="B523" s="110"/>
      <c r="C523" s="110"/>
      <c r="D523" s="109"/>
      <c r="E523" s="110"/>
      <c r="F523" s="110"/>
      <c r="G523" s="111" t="str">
        <f t="shared" si="11"/>
        <v/>
      </c>
      <c r="H5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3" s="104">
        <f>IF(Tabuľka1[[#This Row],[Stĺpec7]]="chyba",1,0)</f>
        <v>0</v>
      </c>
    </row>
    <row r="524" spans="1:9" x14ac:dyDescent="0.25">
      <c r="A524" s="105"/>
      <c r="B524" s="110"/>
      <c r="C524" s="110"/>
      <c r="D524" s="109"/>
      <c r="E524" s="110"/>
      <c r="F524" s="110"/>
      <c r="G524" s="111" t="str">
        <f t="shared" si="11"/>
        <v/>
      </c>
      <c r="H5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4" s="104">
        <f>IF(Tabuľka1[[#This Row],[Stĺpec7]]="chyba",1,0)</f>
        <v>0</v>
      </c>
    </row>
    <row r="525" spans="1:9" x14ac:dyDescent="0.25">
      <c r="A525" s="105"/>
      <c r="B525" s="110"/>
      <c r="C525" s="110"/>
      <c r="D525" s="109"/>
      <c r="E525" s="110"/>
      <c r="F525" s="110"/>
      <c r="G525" s="111" t="str">
        <f t="shared" si="11"/>
        <v/>
      </c>
      <c r="H5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5" s="104">
        <f>IF(Tabuľka1[[#This Row],[Stĺpec7]]="chyba",1,0)</f>
        <v>0</v>
      </c>
    </row>
    <row r="526" spans="1:9" x14ac:dyDescent="0.25">
      <c r="A526" s="105"/>
      <c r="B526" s="110"/>
      <c r="C526" s="110"/>
      <c r="D526" s="109"/>
      <c r="E526" s="110"/>
      <c r="F526" s="110"/>
      <c r="G526" s="111" t="str">
        <f t="shared" si="11"/>
        <v/>
      </c>
      <c r="H5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6" s="104">
        <f>IF(Tabuľka1[[#This Row],[Stĺpec7]]="chyba",1,0)</f>
        <v>0</v>
      </c>
    </row>
    <row r="527" spans="1:9" x14ac:dyDescent="0.25">
      <c r="A527" s="105"/>
      <c r="B527" s="110"/>
      <c r="C527" s="110"/>
      <c r="D527" s="109"/>
      <c r="E527" s="110"/>
      <c r="F527" s="110"/>
      <c r="G527" s="111" t="str">
        <f t="shared" si="11"/>
        <v/>
      </c>
      <c r="H5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7" s="104">
        <f>IF(Tabuľka1[[#This Row],[Stĺpec7]]="chyba",1,0)</f>
        <v>0</v>
      </c>
    </row>
    <row r="528" spans="1:9" x14ac:dyDescent="0.25">
      <c r="A528" s="105"/>
      <c r="B528" s="110"/>
      <c r="C528" s="110"/>
      <c r="D528" s="109"/>
      <c r="E528" s="110"/>
      <c r="F528" s="110"/>
      <c r="G528" s="111" t="str">
        <f t="shared" si="11"/>
        <v/>
      </c>
      <c r="H5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8" s="104">
        <f>IF(Tabuľka1[[#This Row],[Stĺpec7]]="chyba",1,0)</f>
        <v>0</v>
      </c>
    </row>
    <row r="529" spans="1:9" x14ac:dyDescent="0.25">
      <c r="A529" s="105"/>
      <c r="B529" s="110"/>
      <c r="C529" s="110"/>
      <c r="D529" s="109"/>
      <c r="E529" s="110"/>
      <c r="F529" s="110"/>
      <c r="G529" s="111" t="str">
        <f t="shared" si="11"/>
        <v/>
      </c>
      <c r="H5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29" s="104">
        <f>IF(Tabuľka1[[#This Row],[Stĺpec7]]="chyba",1,0)</f>
        <v>0</v>
      </c>
    </row>
    <row r="530" spans="1:9" x14ac:dyDescent="0.25">
      <c r="A530" s="105"/>
      <c r="B530" s="110"/>
      <c r="C530" s="110"/>
      <c r="D530" s="109"/>
      <c r="E530" s="110"/>
      <c r="F530" s="110"/>
      <c r="G530" s="111" t="str">
        <f t="shared" si="11"/>
        <v/>
      </c>
      <c r="H5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0" s="104">
        <f>IF(Tabuľka1[[#This Row],[Stĺpec7]]="chyba",1,0)</f>
        <v>0</v>
      </c>
    </row>
    <row r="531" spans="1:9" x14ac:dyDescent="0.25">
      <c r="A531" s="105"/>
      <c r="B531" s="110"/>
      <c r="C531" s="110"/>
      <c r="D531" s="109"/>
      <c r="E531" s="110"/>
      <c r="F531" s="110"/>
      <c r="G531" s="111" t="str">
        <f t="shared" si="11"/>
        <v/>
      </c>
      <c r="H5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1" s="104">
        <f>IF(Tabuľka1[[#This Row],[Stĺpec7]]="chyba",1,0)</f>
        <v>0</v>
      </c>
    </row>
    <row r="532" spans="1:9" x14ac:dyDescent="0.25">
      <c r="A532" s="105"/>
      <c r="B532" s="110"/>
      <c r="C532" s="110"/>
      <c r="D532" s="109"/>
      <c r="E532" s="110"/>
      <c r="F532" s="110"/>
      <c r="G532" s="111" t="str">
        <f t="shared" si="11"/>
        <v/>
      </c>
      <c r="H5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2" s="104">
        <f>IF(Tabuľka1[[#This Row],[Stĺpec7]]="chyba",1,0)</f>
        <v>0</v>
      </c>
    </row>
    <row r="533" spans="1:9" x14ac:dyDescent="0.25">
      <c r="A533" s="105"/>
      <c r="B533" s="110"/>
      <c r="C533" s="110"/>
      <c r="D533" s="109"/>
      <c r="E533" s="110"/>
      <c r="F533" s="110"/>
      <c r="G533" s="111" t="str">
        <f t="shared" si="11"/>
        <v/>
      </c>
      <c r="H5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3" s="104">
        <f>IF(Tabuľka1[[#This Row],[Stĺpec7]]="chyba",1,0)</f>
        <v>0</v>
      </c>
    </row>
    <row r="534" spans="1:9" x14ac:dyDescent="0.25">
      <c r="A534" s="105"/>
      <c r="B534" s="110"/>
      <c r="C534" s="110"/>
      <c r="D534" s="109"/>
      <c r="E534" s="110"/>
      <c r="F534" s="110"/>
      <c r="G534" s="111" t="str">
        <f t="shared" si="11"/>
        <v/>
      </c>
      <c r="H5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4" s="104">
        <f>IF(Tabuľka1[[#This Row],[Stĺpec7]]="chyba",1,0)</f>
        <v>0</v>
      </c>
    </row>
    <row r="535" spans="1:9" x14ac:dyDescent="0.25">
      <c r="A535" s="105"/>
      <c r="B535" s="110"/>
      <c r="C535" s="110"/>
      <c r="D535" s="109"/>
      <c r="E535" s="110"/>
      <c r="F535" s="110"/>
      <c r="G535" s="111" t="str">
        <f t="shared" si="11"/>
        <v/>
      </c>
      <c r="H5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5" s="104">
        <f>IF(Tabuľka1[[#This Row],[Stĺpec7]]="chyba",1,0)</f>
        <v>0</v>
      </c>
    </row>
    <row r="536" spans="1:9" x14ac:dyDescent="0.25">
      <c r="A536" s="105"/>
      <c r="B536" s="110"/>
      <c r="C536" s="110"/>
      <c r="D536" s="109"/>
      <c r="E536" s="110"/>
      <c r="F536" s="110"/>
      <c r="G536" s="111" t="str">
        <f t="shared" si="11"/>
        <v/>
      </c>
      <c r="H5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6" s="104">
        <f>IF(Tabuľka1[[#This Row],[Stĺpec7]]="chyba",1,0)</f>
        <v>0</v>
      </c>
    </row>
    <row r="537" spans="1:9" x14ac:dyDescent="0.25">
      <c r="A537" s="105"/>
      <c r="B537" s="110"/>
      <c r="C537" s="110"/>
      <c r="D537" s="109"/>
      <c r="E537" s="110"/>
      <c r="F537" s="110"/>
      <c r="G537" s="111" t="str">
        <f t="shared" ref="G537:G600" si="12">IF($B$8=$N$38,"vyroba",IF($B$8=$N$39,"sluzby",""))</f>
        <v/>
      </c>
      <c r="H5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7" s="104">
        <f>IF(Tabuľka1[[#This Row],[Stĺpec7]]="chyba",1,0)</f>
        <v>0</v>
      </c>
    </row>
    <row r="538" spans="1:9" x14ac:dyDescent="0.25">
      <c r="A538" s="105"/>
      <c r="B538" s="110"/>
      <c r="C538" s="110"/>
      <c r="D538" s="109"/>
      <c r="E538" s="110"/>
      <c r="F538" s="110"/>
      <c r="G538" s="111" t="str">
        <f t="shared" si="12"/>
        <v/>
      </c>
      <c r="H5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8" s="104">
        <f>IF(Tabuľka1[[#This Row],[Stĺpec7]]="chyba",1,0)</f>
        <v>0</v>
      </c>
    </row>
    <row r="539" spans="1:9" x14ac:dyDescent="0.25">
      <c r="A539" s="105"/>
      <c r="B539" s="110"/>
      <c r="C539" s="110"/>
      <c r="D539" s="109"/>
      <c r="E539" s="110"/>
      <c r="F539" s="110"/>
      <c r="G539" s="111" t="str">
        <f t="shared" si="12"/>
        <v/>
      </c>
      <c r="H5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39" s="104">
        <f>IF(Tabuľka1[[#This Row],[Stĺpec7]]="chyba",1,0)</f>
        <v>0</v>
      </c>
    </row>
    <row r="540" spans="1:9" x14ac:dyDescent="0.25">
      <c r="A540" s="105"/>
      <c r="B540" s="110"/>
      <c r="C540" s="110"/>
      <c r="D540" s="109"/>
      <c r="E540" s="110"/>
      <c r="F540" s="110"/>
      <c r="G540" s="111" t="str">
        <f t="shared" si="12"/>
        <v/>
      </c>
      <c r="H5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0" s="104">
        <f>IF(Tabuľka1[[#This Row],[Stĺpec7]]="chyba",1,0)</f>
        <v>0</v>
      </c>
    </row>
    <row r="541" spans="1:9" x14ac:dyDescent="0.25">
      <c r="A541" s="105"/>
      <c r="B541" s="110"/>
      <c r="C541" s="110"/>
      <c r="D541" s="109"/>
      <c r="E541" s="110"/>
      <c r="F541" s="110"/>
      <c r="G541" s="111" t="str">
        <f t="shared" si="12"/>
        <v/>
      </c>
      <c r="H5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1" s="104">
        <f>IF(Tabuľka1[[#This Row],[Stĺpec7]]="chyba",1,0)</f>
        <v>0</v>
      </c>
    </row>
    <row r="542" spans="1:9" x14ac:dyDescent="0.25">
      <c r="A542" s="105"/>
      <c r="B542" s="110"/>
      <c r="C542" s="110"/>
      <c r="D542" s="109"/>
      <c r="E542" s="110"/>
      <c r="F542" s="110"/>
      <c r="G542" s="111" t="str">
        <f t="shared" si="12"/>
        <v/>
      </c>
      <c r="H5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2" s="104">
        <f>IF(Tabuľka1[[#This Row],[Stĺpec7]]="chyba",1,0)</f>
        <v>0</v>
      </c>
    </row>
    <row r="543" spans="1:9" x14ac:dyDescent="0.25">
      <c r="A543" s="105"/>
      <c r="B543" s="110"/>
      <c r="C543" s="110"/>
      <c r="D543" s="109"/>
      <c r="E543" s="110"/>
      <c r="F543" s="110"/>
      <c r="G543" s="111" t="str">
        <f t="shared" si="12"/>
        <v/>
      </c>
      <c r="H5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3" s="104">
        <f>IF(Tabuľka1[[#This Row],[Stĺpec7]]="chyba",1,0)</f>
        <v>0</v>
      </c>
    </row>
    <row r="544" spans="1:9" x14ac:dyDescent="0.25">
      <c r="A544" s="105"/>
      <c r="B544" s="110"/>
      <c r="C544" s="110"/>
      <c r="D544" s="109"/>
      <c r="E544" s="110"/>
      <c r="F544" s="110"/>
      <c r="G544" s="111" t="str">
        <f t="shared" si="12"/>
        <v/>
      </c>
      <c r="H5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4" s="104">
        <f>IF(Tabuľka1[[#This Row],[Stĺpec7]]="chyba",1,0)</f>
        <v>0</v>
      </c>
    </row>
    <row r="545" spans="1:9" x14ac:dyDescent="0.25">
      <c r="A545" s="105"/>
      <c r="B545" s="110"/>
      <c r="C545" s="110"/>
      <c r="D545" s="109"/>
      <c r="E545" s="110"/>
      <c r="F545" s="110"/>
      <c r="G545" s="111" t="str">
        <f t="shared" si="12"/>
        <v/>
      </c>
      <c r="H5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5" s="104">
        <f>IF(Tabuľka1[[#This Row],[Stĺpec7]]="chyba",1,0)</f>
        <v>0</v>
      </c>
    </row>
    <row r="546" spans="1:9" x14ac:dyDescent="0.25">
      <c r="A546" s="105"/>
      <c r="B546" s="110"/>
      <c r="C546" s="110"/>
      <c r="D546" s="109"/>
      <c r="E546" s="110"/>
      <c r="F546" s="110"/>
      <c r="G546" s="111" t="str">
        <f t="shared" si="12"/>
        <v/>
      </c>
      <c r="H5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6" s="104">
        <f>IF(Tabuľka1[[#This Row],[Stĺpec7]]="chyba",1,0)</f>
        <v>0</v>
      </c>
    </row>
    <row r="547" spans="1:9" x14ac:dyDescent="0.25">
      <c r="A547" s="105"/>
      <c r="B547" s="110"/>
      <c r="C547" s="110"/>
      <c r="D547" s="109"/>
      <c r="E547" s="110"/>
      <c r="F547" s="110"/>
      <c r="G547" s="111" t="str">
        <f t="shared" si="12"/>
        <v/>
      </c>
      <c r="H5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7" s="104">
        <f>IF(Tabuľka1[[#This Row],[Stĺpec7]]="chyba",1,0)</f>
        <v>0</v>
      </c>
    </row>
    <row r="548" spans="1:9" x14ac:dyDescent="0.25">
      <c r="A548" s="105"/>
      <c r="B548" s="110"/>
      <c r="C548" s="110"/>
      <c r="D548" s="109"/>
      <c r="E548" s="110"/>
      <c r="F548" s="110"/>
      <c r="G548" s="111" t="str">
        <f t="shared" si="12"/>
        <v/>
      </c>
      <c r="H5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8" s="104">
        <f>IF(Tabuľka1[[#This Row],[Stĺpec7]]="chyba",1,0)</f>
        <v>0</v>
      </c>
    </row>
    <row r="549" spans="1:9" x14ac:dyDescent="0.25">
      <c r="A549" s="105"/>
      <c r="B549" s="110"/>
      <c r="C549" s="110"/>
      <c r="D549" s="109"/>
      <c r="E549" s="110"/>
      <c r="F549" s="110"/>
      <c r="G549" s="111" t="str">
        <f t="shared" si="12"/>
        <v/>
      </c>
      <c r="H5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49" s="104">
        <f>IF(Tabuľka1[[#This Row],[Stĺpec7]]="chyba",1,0)</f>
        <v>0</v>
      </c>
    </row>
    <row r="550" spans="1:9" x14ac:dyDescent="0.25">
      <c r="A550" s="105"/>
      <c r="B550" s="110"/>
      <c r="C550" s="110"/>
      <c r="D550" s="109"/>
      <c r="E550" s="110"/>
      <c r="F550" s="110"/>
      <c r="G550" s="111" t="str">
        <f t="shared" si="12"/>
        <v/>
      </c>
      <c r="H5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0" s="104">
        <f>IF(Tabuľka1[[#This Row],[Stĺpec7]]="chyba",1,0)</f>
        <v>0</v>
      </c>
    </row>
    <row r="551" spans="1:9" x14ac:dyDescent="0.25">
      <c r="A551" s="105"/>
      <c r="B551" s="110"/>
      <c r="C551" s="110"/>
      <c r="D551" s="109"/>
      <c r="E551" s="110"/>
      <c r="F551" s="110"/>
      <c r="G551" s="111" t="str">
        <f t="shared" si="12"/>
        <v/>
      </c>
      <c r="H5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1" s="104">
        <f>IF(Tabuľka1[[#This Row],[Stĺpec7]]="chyba",1,0)</f>
        <v>0</v>
      </c>
    </row>
    <row r="552" spans="1:9" x14ac:dyDescent="0.25">
      <c r="A552" s="105"/>
      <c r="B552" s="110"/>
      <c r="C552" s="110"/>
      <c r="D552" s="109"/>
      <c r="E552" s="110"/>
      <c r="F552" s="110"/>
      <c r="G552" s="111" t="str">
        <f t="shared" si="12"/>
        <v/>
      </c>
      <c r="H5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2" s="104">
        <f>IF(Tabuľka1[[#This Row],[Stĺpec7]]="chyba",1,0)</f>
        <v>0</v>
      </c>
    </row>
    <row r="553" spans="1:9" x14ac:dyDescent="0.25">
      <c r="A553" s="105"/>
      <c r="B553" s="110"/>
      <c r="C553" s="110"/>
      <c r="D553" s="109"/>
      <c r="E553" s="110"/>
      <c r="F553" s="110"/>
      <c r="G553" s="111" t="str">
        <f t="shared" si="12"/>
        <v/>
      </c>
      <c r="H5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3" s="104">
        <f>IF(Tabuľka1[[#This Row],[Stĺpec7]]="chyba",1,0)</f>
        <v>0</v>
      </c>
    </row>
    <row r="554" spans="1:9" x14ac:dyDescent="0.25">
      <c r="A554" s="105"/>
      <c r="B554" s="110"/>
      <c r="C554" s="110"/>
      <c r="D554" s="109"/>
      <c r="E554" s="110"/>
      <c r="F554" s="110"/>
      <c r="G554" s="111" t="str">
        <f t="shared" si="12"/>
        <v/>
      </c>
      <c r="H5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4" s="104">
        <f>IF(Tabuľka1[[#This Row],[Stĺpec7]]="chyba",1,0)</f>
        <v>0</v>
      </c>
    </row>
    <row r="555" spans="1:9" x14ac:dyDescent="0.25">
      <c r="A555" s="105"/>
      <c r="B555" s="110"/>
      <c r="C555" s="110"/>
      <c r="D555" s="109"/>
      <c r="E555" s="110"/>
      <c r="F555" s="110"/>
      <c r="G555" s="111" t="str">
        <f t="shared" si="12"/>
        <v/>
      </c>
      <c r="H5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5" s="104">
        <f>IF(Tabuľka1[[#This Row],[Stĺpec7]]="chyba",1,0)</f>
        <v>0</v>
      </c>
    </row>
    <row r="556" spans="1:9" x14ac:dyDescent="0.25">
      <c r="A556" s="105"/>
      <c r="B556" s="110"/>
      <c r="C556" s="110"/>
      <c r="D556" s="109"/>
      <c r="E556" s="110"/>
      <c r="F556" s="110"/>
      <c r="G556" s="111" t="str">
        <f t="shared" si="12"/>
        <v/>
      </c>
      <c r="H5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6" s="104">
        <f>IF(Tabuľka1[[#This Row],[Stĺpec7]]="chyba",1,0)</f>
        <v>0</v>
      </c>
    </row>
    <row r="557" spans="1:9" x14ac:dyDescent="0.25">
      <c r="A557" s="105"/>
      <c r="B557" s="110"/>
      <c r="C557" s="110"/>
      <c r="D557" s="109"/>
      <c r="E557" s="110"/>
      <c r="F557" s="110"/>
      <c r="G557" s="111" t="str">
        <f t="shared" si="12"/>
        <v/>
      </c>
      <c r="H5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7" s="104">
        <f>IF(Tabuľka1[[#This Row],[Stĺpec7]]="chyba",1,0)</f>
        <v>0</v>
      </c>
    </row>
    <row r="558" spans="1:9" x14ac:dyDescent="0.25">
      <c r="A558" s="105"/>
      <c r="B558" s="110"/>
      <c r="C558" s="110"/>
      <c r="D558" s="109"/>
      <c r="E558" s="110"/>
      <c r="F558" s="110"/>
      <c r="G558" s="111" t="str">
        <f t="shared" si="12"/>
        <v/>
      </c>
      <c r="H5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8" s="104">
        <f>IF(Tabuľka1[[#This Row],[Stĺpec7]]="chyba",1,0)</f>
        <v>0</v>
      </c>
    </row>
    <row r="559" spans="1:9" x14ac:dyDescent="0.25">
      <c r="A559" s="105"/>
      <c r="B559" s="110"/>
      <c r="C559" s="110"/>
      <c r="D559" s="109"/>
      <c r="E559" s="110"/>
      <c r="F559" s="110"/>
      <c r="G559" s="111" t="str">
        <f t="shared" si="12"/>
        <v/>
      </c>
      <c r="H5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59" s="104">
        <f>IF(Tabuľka1[[#This Row],[Stĺpec7]]="chyba",1,0)</f>
        <v>0</v>
      </c>
    </row>
    <row r="560" spans="1:9" x14ac:dyDescent="0.25">
      <c r="A560" s="105"/>
      <c r="B560" s="110"/>
      <c r="C560" s="110"/>
      <c r="D560" s="109"/>
      <c r="E560" s="110"/>
      <c r="F560" s="110"/>
      <c r="G560" s="111" t="str">
        <f t="shared" si="12"/>
        <v/>
      </c>
      <c r="H5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0" s="104">
        <f>IF(Tabuľka1[[#This Row],[Stĺpec7]]="chyba",1,0)</f>
        <v>0</v>
      </c>
    </row>
    <row r="561" spans="1:9" x14ac:dyDescent="0.25">
      <c r="A561" s="105"/>
      <c r="B561" s="110"/>
      <c r="C561" s="110"/>
      <c r="D561" s="109"/>
      <c r="E561" s="110"/>
      <c r="F561" s="110"/>
      <c r="G561" s="111" t="str">
        <f t="shared" si="12"/>
        <v/>
      </c>
      <c r="H5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1" s="104">
        <f>IF(Tabuľka1[[#This Row],[Stĺpec7]]="chyba",1,0)</f>
        <v>0</v>
      </c>
    </row>
    <row r="562" spans="1:9" x14ac:dyDescent="0.25">
      <c r="A562" s="105"/>
      <c r="B562" s="110"/>
      <c r="C562" s="110"/>
      <c r="D562" s="109"/>
      <c r="E562" s="110"/>
      <c r="F562" s="110"/>
      <c r="G562" s="111" t="str">
        <f t="shared" si="12"/>
        <v/>
      </c>
      <c r="H5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2" s="104">
        <f>IF(Tabuľka1[[#This Row],[Stĺpec7]]="chyba",1,0)</f>
        <v>0</v>
      </c>
    </row>
    <row r="563" spans="1:9" x14ac:dyDescent="0.25">
      <c r="A563" s="105"/>
      <c r="B563" s="110"/>
      <c r="C563" s="110"/>
      <c r="D563" s="109"/>
      <c r="E563" s="110"/>
      <c r="F563" s="110"/>
      <c r="G563" s="111" t="str">
        <f t="shared" si="12"/>
        <v/>
      </c>
      <c r="H5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3" s="104">
        <f>IF(Tabuľka1[[#This Row],[Stĺpec7]]="chyba",1,0)</f>
        <v>0</v>
      </c>
    </row>
    <row r="564" spans="1:9" x14ac:dyDescent="0.25">
      <c r="A564" s="105"/>
      <c r="B564" s="110"/>
      <c r="C564" s="110"/>
      <c r="D564" s="109"/>
      <c r="E564" s="110"/>
      <c r="F564" s="110"/>
      <c r="G564" s="111" t="str">
        <f t="shared" si="12"/>
        <v/>
      </c>
      <c r="H5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4" s="104">
        <f>IF(Tabuľka1[[#This Row],[Stĺpec7]]="chyba",1,0)</f>
        <v>0</v>
      </c>
    </row>
    <row r="565" spans="1:9" x14ac:dyDescent="0.25">
      <c r="A565" s="105"/>
      <c r="B565" s="110"/>
      <c r="C565" s="110"/>
      <c r="D565" s="109"/>
      <c r="E565" s="110"/>
      <c r="F565" s="110"/>
      <c r="G565" s="111" t="str">
        <f t="shared" si="12"/>
        <v/>
      </c>
      <c r="H5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5" s="104">
        <f>IF(Tabuľka1[[#This Row],[Stĺpec7]]="chyba",1,0)</f>
        <v>0</v>
      </c>
    </row>
    <row r="566" spans="1:9" x14ac:dyDescent="0.25">
      <c r="A566" s="105"/>
      <c r="B566" s="110"/>
      <c r="C566" s="110"/>
      <c r="D566" s="109"/>
      <c r="E566" s="110"/>
      <c r="F566" s="110"/>
      <c r="G566" s="111" t="str">
        <f t="shared" si="12"/>
        <v/>
      </c>
      <c r="H5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6" s="104">
        <f>IF(Tabuľka1[[#This Row],[Stĺpec7]]="chyba",1,0)</f>
        <v>0</v>
      </c>
    </row>
    <row r="567" spans="1:9" x14ac:dyDescent="0.25">
      <c r="A567" s="105"/>
      <c r="B567" s="110"/>
      <c r="C567" s="110"/>
      <c r="D567" s="109"/>
      <c r="E567" s="110"/>
      <c r="F567" s="110"/>
      <c r="G567" s="111" t="str">
        <f t="shared" si="12"/>
        <v/>
      </c>
      <c r="H5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7" s="104">
        <f>IF(Tabuľka1[[#This Row],[Stĺpec7]]="chyba",1,0)</f>
        <v>0</v>
      </c>
    </row>
    <row r="568" spans="1:9" x14ac:dyDescent="0.25">
      <c r="A568" s="105"/>
      <c r="B568" s="110"/>
      <c r="C568" s="110"/>
      <c r="D568" s="109"/>
      <c r="E568" s="110"/>
      <c r="F568" s="110"/>
      <c r="G568" s="111" t="str">
        <f t="shared" si="12"/>
        <v/>
      </c>
      <c r="H5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8" s="104">
        <f>IF(Tabuľka1[[#This Row],[Stĺpec7]]="chyba",1,0)</f>
        <v>0</v>
      </c>
    </row>
    <row r="569" spans="1:9" x14ac:dyDescent="0.25">
      <c r="A569" s="105"/>
      <c r="B569" s="110"/>
      <c r="C569" s="110"/>
      <c r="D569" s="109"/>
      <c r="E569" s="110"/>
      <c r="F569" s="110"/>
      <c r="G569" s="111" t="str">
        <f t="shared" si="12"/>
        <v/>
      </c>
      <c r="H5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69" s="104">
        <f>IF(Tabuľka1[[#This Row],[Stĺpec7]]="chyba",1,0)</f>
        <v>0</v>
      </c>
    </row>
    <row r="570" spans="1:9" x14ac:dyDescent="0.25">
      <c r="A570" s="105"/>
      <c r="B570" s="110"/>
      <c r="C570" s="110"/>
      <c r="D570" s="109"/>
      <c r="E570" s="110"/>
      <c r="F570" s="110"/>
      <c r="G570" s="111" t="str">
        <f t="shared" si="12"/>
        <v/>
      </c>
      <c r="H5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0" s="104">
        <f>IF(Tabuľka1[[#This Row],[Stĺpec7]]="chyba",1,0)</f>
        <v>0</v>
      </c>
    </row>
    <row r="571" spans="1:9" x14ac:dyDescent="0.25">
      <c r="A571" s="105"/>
      <c r="B571" s="110"/>
      <c r="C571" s="110"/>
      <c r="D571" s="109"/>
      <c r="E571" s="110"/>
      <c r="F571" s="110"/>
      <c r="G571" s="111" t="str">
        <f t="shared" si="12"/>
        <v/>
      </c>
      <c r="H5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1" s="104">
        <f>IF(Tabuľka1[[#This Row],[Stĺpec7]]="chyba",1,0)</f>
        <v>0</v>
      </c>
    </row>
    <row r="572" spans="1:9" x14ac:dyDescent="0.25">
      <c r="A572" s="105"/>
      <c r="B572" s="110"/>
      <c r="C572" s="110"/>
      <c r="D572" s="109"/>
      <c r="E572" s="110"/>
      <c r="F572" s="110"/>
      <c r="G572" s="111" t="str">
        <f t="shared" si="12"/>
        <v/>
      </c>
      <c r="H5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2" s="104">
        <f>IF(Tabuľka1[[#This Row],[Stĺpec7]]="chyba",1,0)</f>
        <v>0</v>
      </c>
    </row>
    <row r="573" spans="1:9" x14ac:dyDescent="0.25">
      <c r="A573" s="105"/>
      <c r="B573" s="110"/>
      <c r="C573" s="110"/>
      <c r="D573" s="109"/>
      <c r="E573" s="110"/>
      <c r="F573" s="110"/>
      <c r="G573" s="111" t="str">
        <f t="shared" si="12"/>
        <v/>
      </c>
      <c r="H5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3" s="104">
        <f>IF(Tabuľka1[[#This Row],[Stĺpec7]]="chyba",1,0)</f>
        <v>0</v>
      </c>
    </row>
    <row r="574" spans="1:9" x14ac:dyDescent="0.25">
      <c r="A574" s="105"/>
      <c r="B574" s="110"/>
      <c r="C574" s="110"/>
      <c r="D574" s="109"/>
      <c r="E574" s="110"/>
      <c r="F574" s="110"/>
      <c r="G574" s="111" t="str">
        <f t="shared" si="12"/>
        <v/>
      </c>
      <c r="H5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4" s="104">
        <f>IF(Tabuľka1[[#This Row],[Stĺpec7]]="chyba",1,0)</f>
        <v>0</v>
      </c>
    </row>
    <row r="575" spans="1:9" x14ac:dyDescent="0.25">
      <c r="A575" s="105"/>
      <c r="B575" s="110"/>
      <c r="C575" s="110"/>
      <c r="D575" s="109"/>
      <c r="E575" s="110"/>
      <c r="F575" s="110"/>
      <c r="G575" s="111" t="str">
        <f t="shared" si="12"/>
        <v/>
      </c>
      <c r="H5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5" s="104">
        <f>IF(Tabuľka1[[#This Row],[Stĺpec7]]="chyba",1,0)</f>
        <v>0</v>
      </c>
    </row>
    <row r="576" spans="1:9" x14ac:dyDescent="0.25">
      <c r="A576" s="105"/>
      <c r="B576" s="110"/>
      <c r="C576" s="110"/>
      <c r="D576" s="109"/>
      <c r="E576" s="110"/>
      <c r="F576" s="110"/>
      <c r="G576" s="111" t="str">
        <f t="shared" si="12"/>
        <v/>
      </c>
      <c r="H5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6" s="104">
        <f>IF(Tabuľka1[[#This Row],[Stĺpec7]]="chyba",1,0)</f>
        <v>0</v>
      </c>
    </row>
    <row r="577" spans="1:9" x14ac:dyDescent="0.25">
      <c r="A577" s="105"/>
      <c r="B577" s="110"/>
      <c r="C577" s="110"/>
      <c r="D577" s="109"/>
      <c r="E577" s="110"/>
      <c r="F577" s="110"/>
      <c r="G577" s="111" t="str">
        <f t="shared" si="12"/>
        <v/>
      </c>
      <c r="H5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7" s="104">
        <f>IF(Tabuľka1[[#This Row],[Stĺpec7]]="chyba",1,0)</f>
        <v>0</v>
      </c>
    </row>
    <row r="578" spans="1:9" x14ac:dyDescent="0.25">
      <c r="A578" s="105"/>
      <c r="B578" s="110"/>
      <c r="C578" s="110"/>
      <c r="D578" s="109"/>
      <c r="E578" s="110"/>
      <c r="F578" s="110"/>
      <c r="G578" s="111" t="str">
        <f t="shared" si="12"/>
        <v/>
      </c>
      <c r="H5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8" s="104">
        <f>IF(Tabuľka1[[#This Row],[Stĺpec7]]="chyba",1,0)</f>
        <v>0</v>
      </c>
    </row>
    <row r="579" spans="1:9" x14ac:dyDescent="0.25">
      <c r="A579" s="105"/>
      <c r="B579" s="110"/>
      <c r="C579" s="110"/>
      <c r="D579" s="109"/>
      <c r="E579" s="110"/>
      <c r="F579" s="110"/>
      <c r="G579" s="111" t="str">
        <f t="shared" si="12"/>
        <v/>
      </c>
      <c r="H5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79" s="104">
        <f>IF(Tabuľka1[[#This Row],[Stĺpec7]]="chyba",1,0)</f>
        <v>0</v>
      </c>
    </row>
    <row r="580" spans="1:9" x14ac:dyDescent="0.25">
      <c r="A580" s="105"/>
      <c r="B580" s="110"/>
      <c r="C580" s="110"/>
      <c r="D580" s="109"/>
      <c r="E580" s="110"/>
      <c r="F580" s="110"/>
      <c r="G580" s="111" t="str">
        <f t="shared" si="12"/>
        <v/>
      </c>
      <c r="H5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0" s="104">
        <f>IF(Tabuľka1[[#This Row],[Stĺpec7]]="chyba",1,0)</f>
        <v>0</v>
      </c>
    </row>
    <row r="581" spans="1:9" x14ac:dyDescent="0.25">
      <c r="A581" s="105"/>
      <c r="B581" s="110"/>
      <c r="C581" s="110"/>
      <c r="D581" s="109"/>
      <c r="E581" s="110"/>
      <c r="F581" s="110"/>
      <c r="G581" s="111" t="str">
        <f t="shared" si="12"/>
        <v/>
      </c>
      <c r="H5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1" s="104">
        <f>IF(Tabuľka1[[#This Row],[Stĺpec7]]="chyba",1,0)</f>
        <v>0</v>
      </c>
    </row>
    <row r="582" spans="1:9" x14ac:dyDescent="0.25">
      <c r="A582" s="105"/>
      <c r="B582" s="110"/>
      <c r="C582" s="110"/>
      <c r="D582" s="109"/>
      <c r="E582" s="110"/>
      <c r="F582" s="110"/>
      <c r="G582" s="111" t="str">
        <f t="shared" si="12"/>
        <v/>
      </c>
      <c r="H5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2" s="104">
        <f>IF(Tabuľka1[[#This Row],[Stĺpec7]]="chyba",1,0)</f>
        <v>0</v>
      </c>
    </row>
    <row r="583" spans="1:9" x14ac:dyDescent="0.25">
      <c r="A583" s="105"/>
      <c r="B583" s="110"/>
      <c r="C583" s="110"/>
      <c r="D583" s="109"/>
      <c r="E583" s="110"/>
      <c r="F583" s="110"/>
      <c r="G583" s="111" t="str">
        <f t="shared" si="12"/>
        <v/>
      </c>
      <c r="H5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3" s="104">
        <f>IF(Tabuľka1[[#This Row],[Stĺpec7]]="chyba",1,0)</f>
        <v>0</v>
      </c>
    </row>
    <row r="584" spans="1:9" x14ac:dyDescent="0.25">
      <c r="A584" s="105"/>
      <c r="B584" s="110"/>
      <c r="C584" s="110"/>
      <c r="D584" s="109"/>
      <c r="E584" s="110"/>
      <c r="F584" s="110"/>
      <c r="G584" s="111" t="str">
        <f t="shared" si="12"/>
        <v/>
      </c>
      <c r="H5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4" s="104">
        <f>IF(Tabuľka1[[#This Row],[Stĺpec7]]="chyba",1,0)</f>
        <v>0</v>
      </c>
    </row>
    <row r="585" spans="1:9" x14ac:dyDescent="0.25">
      <c r="A585" s="105"/>
      <c r="B585" s="110"/>
      <c r="C585" s="110"/>
      <c r="D585" s="109"/>
      <c r="E585" s="110"/>
      <c r="F585" s="110"/>
      <c r="G585" s="111" t="str">
        <f t="shared" si="12"/>
        <v/>
      </c>
      <c r="H5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5" s="104">
        <f>IF(Tabuľka1[[#This Row],[Stĺpec7]]="chyba",1,0)</f>
        <v>0</v>
      </c>
    </row>
    <row r="586" spans="1:9" x14ac:dyDescent="0.25">
      <c r="A586" s="105"/>
      <c r="B586" s="110"/>
      <c r="C586" s="110"/>
      <c r="D586" s="109"/>
      <c r="E586" s="110"/>
      <c r="F586" s="110"/>
      <c r="G586" s="111" t="str">
        <f t="shared" si="12"/>
        <v/>
      </c>
      <c r="H5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6" s="104">
        <f>IF(Tabuľka1[[#This Row],[Stĺpec7]]="chyba",1,0)</f>
        <v>0</v>
      </c>
    </row>
    <row r="587" spans="1:9" x14ac:dyDescent="0.25">
      <c r="A587" s="105"/>
      <c r="B587" s="110"/>
      <c r="C587" s="110"/>
      <c r="D587" s="109"/>
      <c r="E587" s="110"/>
      <c r="F587" s="110"/>
      <c r="G587" s="111" t="str">
        <f t="shared" si="12"/>
        <v/>
      </c>
      <c r="H5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7" s="104">
        <f>IF(Tabuľka1[[#This Row],[Stĺpec7]]="chyba",1,0)</f>
        <v>0</v>
      </c>
    </row>
    <row r="588" spans="1:9" x14ac:dyDescent="0.25">
      <c r="A588" s="105"/>
      <c r="B588" s="110"/>
      <c r="C588" s="110"/>
      <c r="D588" s="109"/>
      <c r="E588" s="110"/>
      <c r="F588" s="110"/>
      <c r="G588" s="111" t="str">
        <f t="shared" si="12"/>
        <v/>
      </c>
      <c r="H5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8" s="104">
        <f>IF(Tabuľka1[[#This Row],[Stĺpec7]]="chyba",1,0)</f>
        <v>0</v>
      </c>
    </row>
    <row r="589" spans="1:9" x14ac:dyDescent="0.25">
      <c r="A589" s="105"/>
      <c r="B589" s="110"/>
      <c r="C589" s="110"/>
      <c r="D589" s="109"/>
      <c r="E589" s="110"/>
      <c r="F589" s="110"/>
      <c r="G589" s="111" t="str">
        <f t="shared" si="12"/>
        <v/>
      </c>
      <c r="H5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89" s="104">
        <f>IF(Tabuľka1[[#This Row],[Stĺpec7]]="chyba",1,0)</f>
        <v>0</v>
      </c>
    </row>
    <row r="590" spans="1:9" x14ac:dyDescent="0.25">
      <c r="A590" s="105"/>
      <c r="B590" s="110"/>
      <c r="C590" s="110"/>
      <c r="D590" s="109"/>
      <c r="E590" s="110"/>
      <c r="F590" s="110"/>
      <c r="G590" s="111" t="str">
        <f t="shared" si="12"/>
        <v/>
      </c>
      <c r="H5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0" s="104">
        <f>IF(Tabuľka1[[#This Row],[Stĺpec7]]="chyba",1,0)</f>
        <v>0</v>
      </c>
    </row>
    <row r="591" spans="1:9" x14ac:dyDescent="0.25">
      <c r="A591" s="105"/>
      <c r="B591" s="110"/>
      <c r="C591" s="110"/>
      <c r="D591" s="109"/>
      <c r="E591" s="110"/>
      <c r="F591" s="110"/>
      <c r="G591" s="111" t="str">
        <f t="shared" si="12"/>
        <v/>
      </c>
      <c r="H5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1" s="104">
        <f>IF(Tabuľka1[[#This Row],[Stĺpec7]]="chyba",1,0)</f>
        <v>0</v>
      </c>
    </row>
    <row r="592" spans="1:9" x14ac:dyDescent="0.25">
      <c r="A592" s="105"/>
      <c r="B592" s="110"/>
      <c r="C592" s="110"/>
      <c r="D592" s="109"/>
      <c r="E592" s="110"/>
      <c r="F592" s="110"/>
      <c r="G592" s="111" t="str">
        <f t="shared" si="12"/>
        <v/>
      </c>
      <c r="H5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2" s="104">
        <f>IF(Tabuľka1[[#This Row],[Stĺpec7]]="chyba",1,0)</f>
        <v>0</v>
      </c>
    </row>
    <row r="593" spans="1:9" x14ac:dyDescent="0.25">
      <c r="A593" s="105"/>
      <c r="B593" s="110"/>
      <c r="C593" s="110"/>
      <c r="D593" s="109"/>
      <c r="E593" s="110"/>
      <c r="F593" s="110"/>
      <c r="G593" s="111" t="str">
        <f t="shared" si="12"/>
        <v/>
      </c>
      <c r="H5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3" s="104">
        <f>IF(Tabuľka1[[#This Row],[Stĺpec7]]="chyba",1,0)</f>
        <v>0</v>
      </c>
    </row>
    <row r="594" spans="1:9" x14ac:dyDescent="0.25">
      <c r="A594" s="105"/>
      <c r="B594" s="110"/>
      <c r="C594" s="110"/>
      <c r="D594" s="109"/>
      <c r="E594" s="110"/>
      <c r="F594" s="110"/>
      <c r="G594" s="111" t="str">
        <f t="shared" si="12"/>
        <v/>
      </c>
      <c r="H5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4" s="104">
        <f>IF(Tabuľka1[[#This Row],[Stĺpec7]]="chyba",1,0)</f>
        <v>0</v>
      </c>
    </row>
    <row r="595" spans="1:9" x14ac:dyDescent="0.25">
      <c r="A595" s="105"/>
      <c r="B595" s="110"/>
      <c r="C595" s="110"/>
      <c r="D595" s="109"/>
      <c r="E595" s="110"/>
      <c r="F595" s="110"/>
      <c r="G595" s="111" t="str">
        <f t="shared" si="12"/>
        <v/>
      </c>
      <c r="H5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5" s="104">
        <f>IF(Tabuľka1[[#This Row],[Stĺpec7]]="chyba",1,0)</f>
        <v>0</v>
      </c>
    </row>
    <row r="596" spans="1:9" x14ac:dyDescent="0.25">
      <c r="A596" s="105"/>
      <c r="B596" s="110"/>
      <c r="C596" s="110"/>
      <c r="D596" s="109"/>
      <c r="E596" s="110"/>
      <c r="F596" s="110"/>
      <c r="G596" s="111" t="str">
        <f t="shared" si="12"/>
        <v/>
      </c>
      <c r="H5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6" s="104">
        <f>IF(Tabuľka1[[#This Row],[Stĺpec7]]="chyba",1,0)</f>
        <v>0</v>
      </c>
    </row>
    <row r="597" spans="1:9" x14ac:dyDescent="0.25">
      <c r="A597" s="105"/>
      <c r="B597" s="110"/>
      <c r="C597" s="110"/>
      <c r="D597" s="109"/>
      <c r="E597" s="110"/>
      <c r="F597" s="110"/>
      <c r="G597" s="111" t="str">
        <f t="shared" si="12"/>
        <v/>
      </c>
      <c r="H5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7" s="104">
        <f>IF(Tabuľka1[[#This Row],[Stĺpec7]]="chyba",1,0)</f>
        <v>0</v>
      </c>
    </row>
    <row r="598" spans="1:9" x14ac:dyDescent="0.25">
      <c r="A598" s="105"/>
      <c r="B598" s="110"/>
      <c r="C598" s="110"/>
      <c r="D598" s="109"/>
      <c r="E598" s="110"/>
      <c r="F598" s="110"/>
      <c r="G598" s="111" t="str">
        <f t="shared" si="12"/>
        <v/>
      </c>
      <c r="H5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8" s="104">
        <f>IF(Tabuľka1[[#This Row],[Stĺpec7]]="chyba",1,0)</f>
        <v>0</v>
      </c>
    </row>
    <row r="599" spans="1:9" x14ac:dyDescent="0.25">
      <c r="A599" s="105"/>
      <c r="B599" s="110"/>
      <c r="C599" s="110"/>
      <c r="D599" s="109"/>
      <c r="E599" s="110"/>
      <c r="F599" s="110"/>
      <c r="G599" s="111" t="str">
        <f t="shared" si="12"/>
        <v/>
      </c>
      <c r="H5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599" s="104">
        <f>IF(Tabuľka1[[#This Row],[Stĺpec7]]="chyba",1,0)</f>
        <v>0</v>
      </c>
    </row>
    <row r="600" spans="1:9" x14ac:dyDescent="0.25">
      <c r="A600" s="105"/>
      <c r="B600" s="110"/>
      <c r="C600" s="110"/>
      <c r="D600" s="109"/>
      <c r="E600" s="110"/>
      <c r="F600" s="110"/>
      <c r="G600" s="111" t="str">
        <f t="shared" si="12"/>
        <v/>
      </c>
      <c r="H6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0" s="104">
        <f>IF(Tabuľka1[[#This Row],[Stĺpec7]]="chyba",1,0)</f>
        <v>0</v>
      </c>
    </row>
    <row r="601" spans="1:9" x14ac:dyDescent="0.25">
      <c r="A601" s="105"/>
      <c r="B601" s="110"/>
      <c r="C601" s="110"/>
      <c r="D601" s="109"/>
      <c r="E601" s="110"/>
      <c r="F601" s="110"/>
      <c r="G601" s="111" t="str">
        <f t="shared" ref="G601:G664" si="13">IF($B$8=$N$38,"vyroba",IF($B$8=$N$39,"sluzby",""))</f>
        <v/>
      </c>
      <c r="H6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1" s="104">
        <f>IF(Tabuľka1[[#This Row],[Stĺpec7]]="chyba",1,0)</f>
        <v>0</v>
      </c>
    </row>
    <row r="602" spans="1:9" x14ac:dyDescent="0.25">
      <c r="A602" s="105"/>
      <c r="B602" s="110"/>
      <c r="C602" s="110"/>
      <c r="D602" s="109"/>
      <c r="E602" s="110"/>
      <c r="F602" s="110"/>
      <c r="G602" s="111" t="str">
        <f t="shared" si="13"/>
        <v/>
      </c>
      <c r="H6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2" s="104">
        <f>IF(Tabuľka1[[#This Row],[Stĺpec7]]="chyba",1,0)</f>
        <v>0</v>
      </c>
    </row>
    <row r="603" spans="1:9" x14ac:dyDescent="0.25">
      <c r="A603" s="105"/>
      <c r="B603" s="110"/>
      <c r="C603" s="110"/>
      <c r="D603" s="109"/>
      <c r="E603" s="110"/>
      <c r="F603" s="110"/>
      <c r="G603" s="111" t="str">
        <f t="shared" si="13"/>
        <v/>
      </c>
      <c r="H6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3" s="104">
        <f>IF(Tabuľka1[[#This Row],[Stĺpec7]]="chyba",1,0)</f>
        <v>0</v>
      </c>
    </row>
    <row r="604" spans="1:9" x14ac:dyDescent="0.25">
      <c r="A604" s="105"/>
      <c r="B604" s="110"/>
      <c r="C604" s="110"/>
      <c r="D604" s="109"/>
      <c r="E604" s="110"/>
      <c r="F604" s="110"/>
      <c r="G604" s="111" t="str">
        <f t="shared" si="13"/>
        <v/>
      </c>
      <c r="H6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4" s="104">
        <f>IF(Tabuľka1[[#This Row],[Stĺpec7]]="chyba",1,0)</f>
        <v>0</v>
      </c>
    </row>
    <row r="605" spans="1:9" x14ac:dyDescent="0.25">
      <c r="A605" s="105"/>
      <c r="B605" s="110"/>
      <c r="C605" s="110"/>
      <c r="D605" s="109"/>
      <c r="E605" s="110"/>
      <c r="F605" s="110"/>
      <c r="G605" s="111" t="str">
        <f t="shared" si="13"/>
        <v/>
      </c>
      <c r="H6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5" s="104">
        <f>IF(Tabuľka1[[#This Row],[Stĺpec7]]="chyba",1,0)</f>
        <v>0</v>
      </c>
    </row>
    <row r="606" spans="1:9" x14ac:dyDescent="0.25">
      <c r="A606" s="105"/>
      <c r="B606" s="110"/>
      <c r="C606" s="110"/>
      <c r="D606" s="109"/>
      <c r="E606" s="110"/>
      <c r="F606" s="110"/>
      <c r="G606" s="111" t="str">
        <f t="shared" si="13"/>
        <v/>
      </c>
      <c r="H6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6" s="104">
        <f>IF(Tabuľka1[[#This Row],[Stĺpec7]]="chyba",1,0)</f>
        <v>0</v>
      </c>
    </row>
    <row r="607" spans="1:9" x14ac:dyDescent="0.25">
      <c r="A607" s="105"/>
      <c r="B607" s="110"/>
      <c r="C607" s="110"/>
      <c r="D607" s="109"/>
      <c r="E607" s="110"/>
      <c r="F607" s="110"/>
      <c r="G607" s="111" t="str">
        <f t="shared" si="13"/>
        <v/>
      </c>
      <c r="H6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7" s="104">
        <f>IF(Tabuľka1[[#This Row],[Stĺpec7]]="chyba",1,0)</f>
        <v>0</v>
      </c>
    </row>
    <row r="608" spans="1:9" x14ac:dyDescent="0.25">
      <c r="A608" s="105"/>
      <c r="B608" s="110"/>
      <c r="C608" s="110"/>
      <c r="D608" s="109"/>
      <c r="E608" s="110"/>
      <c r="F608" s="110"/>
      <c r="G608" s="111" t="str">
        <f t="shared" si="13"/>
        <v/>
      </c>
      <c r="H6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8" s="104">
        <f>IF(Tabuľka1[[#This Row],[Stĺpec7]]="chyba",1,0)</f>
        <v>0</v>
      </c>
    </row>
    <row r="609" spans="1:9" x14ac:dyDescent="0.25">
      <c r="A609" s="105"/>
      <c r="B609" s="110"/>
      <c r="C609" s="110"/>
      <c r="D609" s="109"/>
      <c r="E609" s="110"/>
      <c r="F609" s="110"/>
      <c r="G609" s="111" t="str">
        <f t="shared" si="13"/>
        <v/>
      </c>
      <c r="H6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09" s="104">
        <f>IF(Tabuľka1[[#This Row],[Stĺpec7]]="chyba",1,0)</f>
        <v>0</v>
      </c>
    </row>
    <row r="610" spans="1:9" x14ac:dyDescent="0.25">
      <c r="A610" s="105"/>
      <c r="B610" s="110"/>
      <c r="C610" s="110"/>
      <c r="D610" s="109"/>
      <c r="E610" s="110"/>
      <c r="F610" s="110"/>
      <c r="G610" s="111" t="str">
        <f t="shared" si="13"/>
        <v/>
      </c>
      <c r="H6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0" s="104">
        <f>IF(Tabuľka1[[#This Row],[Stĺpec7]]="chyba",1,0)</f>
        <v>0</v>
      </c>
    </row>
    <row r="611" spans="1:9" x14ac:dyDescent="0.25">
      <c r="A611" s="105"/>
      <c r="B611" s="110"/>
      <c r="C611" s="110"/>
      <c r="D611" s="109"/>
      <c r="E611" s="110"/>
      <c r="F611" s="110"/>
      <c r="G611" s="111" t="str">
        <f t="shared" si="13"/>
        <v/>
      </c>
      <c r="H6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1" s="104">
        <f>IF(Tabuľka1[[#This Row],[Stĺpec7]]="chyba",1,0)</f>
        <v>0</v>
      </c>
    </row>
    <row r="612" spans="1:9" x14ac:dyDescent="0.25">
      <c r="A612" s="105"/>
      <c r="B612" s="110"/>
      <c r="C612" s="110"/>
      <c r="D612" s="109"/>
      <c r="E612" s="110"/>
      <c r="F612" s="110"/>
      <c r="G612" s="111" t="str">
        <f t="shared" si="13"/>
        <v/>
      </c>
      <c r="H6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2" s="104">
        <f>IF(Tabuľka1[[#This Row],[Stĺpec7]]="chyba",1,0)</f>
        <v>0</v>
      </c>
    </row>
    <row r="613" spans="1:9" x14ac:dyDescent="0.25">
      <c r="A613" s="105"/>
      <c r="B613" s="110"/>
      <c r="C613" s="110"/>
      <c r="D613" s="109"/>
      <c r="E613" s="110"/>
      <c r="F613" s="110"/>
      <c r="G613" s="111" t="str">
        <f t="shared" si="13"/>
        <v/>
      </c>
      <c r="H6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3" s="104">
        <f>IF(Tabuľka1[[#This Row],[Stĺpec7]]="chyba",1,0)</f>
        <v>0</v>
      </c>
    </row>
    <row r="614" spans="1:9" x14ac:dyDescent="0.25">
      <c r="A614" s="105"/>
      <c r="B614" s="110"/>
      <c r="C614" s="110"/>
      <c r="D614" s="109"/>
      <c r="E614" s="110"/>
      <c r="F614" s="110"/>
      <c r="G614" s="111" t="str">
        <f t="shared" si="13"/>
        <v/>
      </c>
      <c r="H6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4" s="104">
        <f>IF(Tabuľka1[[#This Row],[Stĺpec7]]="chyba",1,0)</f>
        <v>0</v>
      </c>
    </row>
    <row r="615" spans="1:9" x14ac:dyDescent="0.25">
      <c r="A615" s="105"/>
      <c r="B615" s="110"/>
      <c r="C615" s="110"/>
      <c r="D615" s="109"/>
      <c r="E615" s="110"/>
      <c r="F615" s="110"/>
      <c r="G615" s="111" t="str">
        <f t="shared" si="13"/>
        <v/>
      </c>
      <c r="H6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5" s="104">
        <f>IF(Tabuľka1[[#This Row],[Stĺpec7]]="chyba",1,0)</f>
        <v>0</v>
      </c>
    </row>
    <row r="616" spans="1:9" x14ac:dyDescent="0.25">
      <c r="A616" s="105"/>
      <c r="B616" s="110"/>
      <c r="C616" s="110"/>
      <c r="D616" s="109"/>
      <c r="E616" s="110"/>
      <c r="F616" s="110"/>
      <c r="G616" s="111" t="str">
        <f t="shared" si="13"/>
        <v/>
      </c>
      <c r="H6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6" s="104">
        <f>IF(Tabuľka1[[#This Row],[Stĺpec7]]="chyba",1,0)</f>
        <v>0</v>
      </c>
    </row>
    <row r="617" spans="1:9" x14ac:dyDescent="0.25">
      <c r="A617" s="105"/>
      <c r="B617" s="110"/>
      <c r="C617" s="110"/>
      <c r="D617" s="109"/>
      <c r="E617" s="110"/>
      <c r="F617" s="110"/>
      <c r="G617" s="111" t="str">
        <f t="shared" si="13"/>
        <v/>
      </c>
      <c r="H6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7" s="104">
        <f>IF(Tabuľka1[[#This Row],[Stĺpec7]]="chyba",1,0)</f>
        <v>0</v>
      </c>
    </row>
    <row r="618" spans="1:9" x14ac:dyDescent="0.25">
      <c r="A618" s="105"/>
      <c r="B618" s="110"/>
      <c r="C618" s="110"/>
      <c r="D618" s="109"/>
      <c r="E618" s="110"/>
      <c r="F618" s="110"/>
      <c r="G618" s="111" t="str">
        <f t="shared" si="13"/>
        <v/>
      </c>
      <c r="H6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8" s="104">
        <f>IF(Tabuľka1[[#This Row],[Stĺpec7]]="chyba",1,0)</f>
        <v>0</v>
      </c>
    </row>
    <row r="619" spans="1:9" x14ac:dyDescent="0.25">
      <c r="A619" s="105"/>
      <c r="B619" s="110"/>
      <c r="C619" s="110"/>
      <c r="D619" s="109"/>
      <c r="E619" s="110"/>
      <c r="F619" s="110"/>
      <c r="G619" s="111" t="str">
        <f t="shared" si="13"/>
        <v/>
      </c>
      <c r="H6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19" s="104">
        <f>IF(Tabuľka1[[#This Row],[Stĺpec7]]="chyba",1,0)</f>
        <v>0</v>
      </c>
    </row>
    <row r="620" spans="1:9" x14ac:dyDescent="0.25">
      <c r="A620" s="105"/>
      <c r="B620" s="110"/>
      <c r="C620" s="110"/>
      <c r="D620" s="109"/>
      <c r="E620" s="110"/>
      <c r="F620" s="110"/>
      <c r="G620" s="111" t="str">
        <f t="shared" si="13"/>
        <v/>
      </c>
      <c r="H6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0" s="104">
        <f>IF(Tabuľka1[[#This Row],[Stĺpec7]]="chyba",1,0)</f>
        <v>0</v>
      </c>
    </row>
    <row r="621" spans="1:9" x14ac:dyDescent="0.25">
      <c r="A621" s="105"/>
      <c r="B621" s="110"/>
      <c r="C621" s="110"/>
      <c r="D621" s="109"/>
      <c r="E621" s="110"/>
      <c r="F621" s="110"/>
      <c r="G621" s="111" t="str">
        <f t="shared" si="13"/>
        <v/>
      </c>
      <c r="H6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1" s="104">
        <f>IF(Tabuľka1[[#This Row],[Stĺpec7]]="chyba",1,0)</f>
        <v>0</v>
      </c>
    </row>
    <row r="622" spans="1:9" x14ac:dyDescent="0.25">
      <c r="A622" s="105"/>
      <c r="B622" s="110"/>
      <c r="C622" s="110"/>
      <c r="D622" s="109"/>
      <c r="E622" s="110"/>
      <c r="F622" s="110"/>
      <c r="G622" s="111" t="str">
        <f t="shared" si="13"/>
        <v/>
      </c>
      <c r="H6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2" s="104">
        <f>IF(Tabuľka1[[#This Row],[Stĺpec7]]="chyba",1,0)</f>
        <v>0</v>
      </c>
    </row>
    <row r="623" spans="1:9" x14ac:dyDescent="0.25">
      <c r="A623" s="105"/>
      <c r="B623" s="110"/>
      <c r="C623" s="110"/>
      <c r="D623" s="109"/>
      <c r="E623" s="110"/>
      <c r="F623" s="110"/>
      <c r="G623" s="111" t="str">
        <f t="shared" si="13"/>
        <v/>
      </c>
      <c r="H6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3" s="104">
        <f>IF(Tabuľka1[[#This Row],[Stĺpec7]]="chyba",1,0)</f>
        <v>0</v>
      </c>
    </row>
    <row r="624" spans="1:9" x14ac:dyDescent="0.25">
      <c r="A624" s="105"/>
      <c r="B624" s="110"/>
      <c r="C624" s="110"/>
      <c r="D624" s="109"/>
      <c r="E624" s="110"/>
      <c r="F624" s="110"/>
      <c r="G624" s="111" t="str">
        <f t="shared" si="13"/>
        <v/>
      </c>
      <c r="H6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4" s="104">
        <f>IF(Tabuľka1[[#This Row],[Stĺpec7]]="chyba",1,0)</f>
        <v>0</v>
      </c>
    </row>
    <row r="625" spans="1:9" x14ac:dyDescent="0.25">
      <c r="A625" s="105"/>
      <c r="B625" s="110"/>
      <c r="C625" s="110"/>
      <c r="D625" s="109"/>
      <c r="E625" s="110"/>
      <c r="F625" s="110"/>
      <c r="G625" s="111" t="str">
        <f t="shared" si="13"/>
        <v/>
      </c>
      <c r="H6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5" s="104">
        <f>IF(Tabuľka1[[#This Row],[Stĺpec7]]="chyba",1,0)</f>
        <v>0</v>
      </c>
    </row>
    <row r="626" spans="1:9" x14ac:dyDescent="0.25">
      <c r="A626" s="105"/>
      <c r="B626" s="110"/>
      <c r="C626" s="110"/>
      <c r="D626" s="109"/>
      <c r="E626" s="110"/>
      <c r="F626" s="110"/>
      <c r="G626" s="111" t="str">
        <f t="shared" si="13"/>
        <v/>
      </c>
      <c r="H6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6" s="104">
        <f>IF(Tabuľka1[[#This Row],[Stĺpec7]]="chyba",1,0)</f>
        <v>0</v>
      </c>
    </row>
    <row r="627" spans="1:9" x14ac:dyDescent="0.25">
      <c r="A627" s="105"/>
      <c r="B627" s="110"/>
      <c r="C627" s="110"/>
      <c r="D627" s="109"/>
      <c r="E627" s="110"/>
      <c r="F627" s="110"/>
      <c r="G627" s="111" t="str">
        <f t="shared" si="13"/>
        <v/>
      </c>
      <c r="H6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7" s="104">
        <f>IF(Tabuľka1[[#This Row],[Stĺpec7]]="chyba",1,0)</f>
        <v>0</v>
      </c>
    </row>
    <row r="628" spans="1:9" x14ac:dyDescent="0.25">
      <c r="A628" s="105"/>
      <c r="B628" s="110"/>
      <c r="C628" s="110"/>
      <c r="D628" s="109"/>
      <c r="E628" s="110"/>
      <c r="F628" s="110"/>
      <c r="G628" s="111" t="str">
        <f t="shared" si="13"/>
        <v/>
      </c>
      <c r="H6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8" s="104">
        <f>IF(Tabuľka1[[#This Row],[Stĺpec7]]="chyba",1,0)</f>
        <v>0</v>
      </c>
    </row>
    <row r="629" spans="1:9" x14ac:dyDescent="0.25">
      <c r="A629" s="105"/>
      <c r="B629" s="110"/>
      <c r="C629" s="110"/>
      <c r="D629" s="109"/>
      <c r="E629" s="110"/>
      <c r="F629" s="110"/>
      <c r="G629" s="111" t="str">
        <f t="shared" si="13"/>
        <v/>
      </c>
      <c r="H6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29" s="104">
        <f>IF(Tabuľka1[[#This Row],[Stĺpec7]]="chyba",1,0)</f>
        <v>0</v>
      </c>
    </row>
    <row r="630" spans="1:9" x14ac:dyDescent="0.25">
      <c r="A630" s="105"/>
      <c r="B630" s="110"/>
      <c r="C630" s="110"/>
      <c r="D630" s="109"/>
      <c r="E630" s="110"/>
      <c r="F630" s="110"/>
      <c r="G630" s="111" t="str">
        <f t="shared" si="13"/>
        <v/>
      </c>
      <c r="H6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0" s="104">
        <f>IF(Tabuľka1[[#This Row],[Stĺpec7]]="chyba",1,0)</f>
        <v>0</v>
      </c>
    </row>
    <row r="631" spans="1:9" x14ac:dyDescent="0.25">
      <c r="A631" s="105"/>
      <c r="B631" s="110"/>
      <c r="C631" s="110"/>
      <c r="D631" s="109"/>
      <c r="E631" s="110"/>
      <c r="F631" s="110"/>
      <c r="G631" s="111" t="str">
        <f t="shared" si="13"/>
        <v/>
      </c>
      <c r="H6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1" s="104">
        <f>IF(Tabuľka1[[#This Row],[Stĺpec7]]="chyba",1,0)</f>
        <v>0</v>
      </c>
    </row>
    <row r="632" spans="1:9" x14ac:dyDescent="0.25">
      <c r="A632" s="105"/>
      <c r="B632" s="110"/>
      <c r="C632" s="110"/>
      <c r="D632" s="109"/>
      <c r="E632" s="110"/>
      <c r="F632" s="110"/>
      <c r="G632" s="111" t="str">
        <f t="shared" si="13"/>
        <v/>
      </c>
      <c r="H6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2" s="104">
        <f>IF(Tabuľka1[[#This Row],[Stĺpec7]]="chyba",1,0)</f>
        <v>0</v>
      </c>
    </row>
    <row r="633" spans="1:9" x14ac:dyDescent="0.25">
      <c r="A633" s="105"/>
      <c r="B633" s="110"/>
      <c r="C633" s="110"/>
      <c r="D633" s="109"/>
      <c r="E633" s="110"/>
      <c r="F633" s="110"/>
      <c r="G633" s="111" t="str">
        <f t="shared" si="13"/>
        <v/>
      </c>
      <c r="H6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3" s="104">
        <f>IF(Tabuľka1[[#This Row],[Stĺpec7]]="chyba",1,0)</f>
        <v>0</v>
      </c>
    </row>
    <row r="634" spans="1:9" x14ac:dyDescent="0.25">
      <c r="A634" s="105"/>
      <c r="B634" s="110"/>
      <c r="C634" s="110"/>
      <c r="D634" s="109"/>
      <c r="E634" s="110"/>
      <c r="F634" s="110"/>
      <c r="G634" s="111" t="str">
        <f t="shared" si="13"/>
        <v/>
      </c>
      <c r="H6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4" s="104">
        <f>IF(Tabuľka1[[#This Row],[Stĺpec7]]="chyba",1,0)</f>
        <v>0</v>
      </c>
    </row>
    <row r="635" spans="1:9" x14ac:dyDescent="0.25">
      <c r="A635" s="105"/>
      <c r="B635" s="110"/>
      <c r="C635" s="110"/>
      <c r="D635" s="109"/>
      <c r="E635" s="110"/>
      <c r="F635" s="110"/>
      <c r="G635" s="111" t="str">
        <f t="shared" si="13"/>
        <v/>
      </c>
      <c r="H6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5" s="104">
        <f>IF(Tabuľka1[[#This Row],[Stĺpec7]]="chyba",1,0)</f>
        <v>0</v>
      </c>
    </row>
    <row r="636" spans="1:9" x14ac:dyDescent="0.25">
      <c r="A636" s="105"/>
      <c r="B636" s="110"/>
      <c r="C636" s="110"/>
      <c r="D636" s="109"/>
      <c r="E636" s="110"/>
      <c r="F636" s="110"/>
      <c r="G636" s="111" t="str">
        <f t="shared" si="13"/>
        <v/>
      </c>
      <c r="H6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6" s="104">
        <f>IF(Tabuľka1[[#This Row],[Stĺpec7]]="chyba",1,0)</f>
        <v>0</v>
      </c>
    </row>
    <row r="637" spans="1:9" x14ac:dyDescent="0.25">
      <c r="A637" s="105"/>
      <c r="B637" s="110"/>
      <c r="C637" s="110"/>
      <c r="D637" s="109"/>
      <c r="E637" s="110"/>
      <c r="F637" s="110"/>
      <c r="G637" s="111" t="str">
        <f t="shared" si="13"/>
        <v/>
      </c>
      <c r="H6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7" s="104">
        <f>IF(Tabuľka1[[#This Row],[Stĺpec7]]="chyba",1,0)</f>
        <v>0</v>
      </c>
    </row>
    <row r="638" spans="1:9" x14ac:dyDescent="0.25">
      <c r="A638" s="105"/>
      <c r="B638" s="110"/>
      <c r="C638" s="110"/>
      <c r="D638" s="109"/>
      <c r="E638" s="110"/>
      <c r="F638" s="110"/>
      <c r="G638" s="111" t="str">
        <f t="shared" si="13"/>
        <v/>
      </c>
      <c r="H6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8" s="104">
        <f>IF(Tabuľka1[[#This Row],[Stĺpec7]]="chyba",1,0)</f>
        <v>0</v>
      </c>
    </row>
    <row r="639" spans="1:9" x14ac:dyDescent="0.25">
      <c r="A639" s="105"/>
      <c r="B639" s="110"/>
      <c r="C639" s="110"/>
      <c r="D639" s="109"/>
      <c r="E639" s="110"/>
      <c r="F639" s="110"/>
      <c r="G639" s="111" t="str">
        <f t="shared" si="13"/>
        <v/>
      </c>
      <c r="H6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39" s="104">
        <f>IF(Tabuľka1[[#This Row],[Stĺpec7]]="chyba",1,0)</f>
        <v>0</v>
      </c>
    </row>
    <row r="640" spans="1:9" x14ac:dyDescent="0.25">
      <c r="A640" s="105"/>
      <c r="B640" s="110"/>
      <c r="C640" s="110"/>
      <c r="D640" s="109"/>
      <c r="E640" s="110"/>
      <c r="F640" s="110"/>
      <c r="G640" s="111" t="str">
        <f t="shared" si="13"/>
        <v/>
      </c>
      <c r="H6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0" s="104">
        <f>IF(Tabuľka1[[#This Row],[Stĺpec7]]="chyba",1,0)</f>
        <v>0</v>
      </c>
    </row>
    <row r="641" spans="1:9" x14ac:dyDescent="0.25">
      <c r="A641" s="105"/>
      <c r="B641" s="110"/>
      <c r="C641" s="110"/>
      <c r="D641" s="109"/>
      <c r="E641" s="110"/>
      <c r="F641" s="110"/>
      <c r="G641" s="111" t="str">
        <f t="shared" si="13"/>
        <v/>
      </c>
      <c r="H6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1" s="104">
        <f>IF(Tabuľka1[[#This Row],[Stĺpec7]]="chyba",1,0)</f>
        <v>0</v>
      </c>
    </row>
    <row r="642" spans="1:9" x14ac:dyDescent="0.25">
      <c r="A642" s="105"/>
      <c r="B642" s="110"/>
      <c r="C642" s="110"/>
      <c r="D642" s="109"/>
      <c r="E642" s="110"/>
      <c r="F642" s="110"/>
      <c r="G642" s="111" t="str">
        <f t="shared" si="13"/>
        <v/>
      </c>
      <c r="H6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2" s="104">
        <f>IF(Tabuľka1[[#This Row],[Stĺpec7]]="chyba",1,0)</f>
        <v>0</v>
      </c>
    </row>
    <row r="643" spans="1:9" x14ac:dyDescent="0.25">
      <c r="A643" s="105"/>
      <c r="B643" s="110"/>
      <c r="C643" s="110"/>
      <c r="D643" s="109"/>
      <c r="E643" s="110"/>
      <c r="F643" s="110"/>
      <c r="G643" s="111" t="str">
        <f t="shared" si="13"/>
        <v/>
      </c>
      <c r="H6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3" s="104">
        <f>IF(Tabuľka1[[#This Row],[Stĺpec7]]="chyba",1,0)</f>
        <v>0</v>
      </c>
    </row>
    <row r="644" spans="1:9" x14ac:dyDescent="0.25">
      <c r="A644" s="105"/>
      <c r="B644" s="110"/>
      <c r="C644" s="110"/>
      <c r="D644" s="109"/>
      <c r="E644" s="110"/>
      <c r="F644" s="110"/>
      <c r="G644" s="111" t="str">
        <f t="shared" si="13"/>
        <v/>
      </c>
      <c r="H6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4" s="104">
        <f>IF(Tabuľka1[[#This Row],[Stĺpec7]]="chyba",1,0)</f>
        <v>0</v>
      </c>
    </row>
    <row r="645" spans="1:9" x14ac:dyDescent="0.25">
      <c r="A645" s="105"/>
      <c r="B645" s="110"/>
      <c r="C645" s="110"/>
      <c r="D645" s="109"/>
      <c r="E645" s="110"/>
      <c r="F645" s="110"/>
      <c r="G645" s="111" t="str">
        <f t="shared" si="13"/>
        <v/>
      </c>
      <c r="H6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5" s="104">
        <f>IF(Tabuľka1[[#This Row],[Stĺpec7]]="chyba",1,0)</f>
        <v>0</v>
      </c>
    </row>
    <row r="646" spans="1:9" x14ac:dyDescent="0.25">
      <c r="A646" s="105"/>
      <c r="B646" s="110"/>
      <c r="C646" s="110"/>
      <c r="D646" s="109"/>
      <c r="E646" s="110"/>
      <c r="F646" s="110"/>
      <c r="G646" s="111" t="str">
        <f t="shared" si="13"/>
        <v/>
      </c>
      <c r="H6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6" s="104">
        <f>IF(Tabuľka1[[#This Row],[Stĺpec7]]="chyba",1,0)</f>
        <v>0</v>
      </c>
    </row>
    <row r="647" spans="1:9" x14ac:dyDescent="0.25">
      <c r="A647" s="105"/>
      <c r="B647" s="110"/>
      <c r="C647" s="110"/>
      <c r="D647" s="109"/>
      <c r="E647" s="110"/>
      <c r="F647" s="110"/>
      <c r="G647" s="111" t="str">
        <f t="shared" si="13"/>
        <v/>
      </c>
      <c r="H6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7" s="104">
        <f>IF(Tabuľka1[[#This Row],[Stĺpec7]]="chyba",1,0)</f>
        <v>0</v>
      </c>
    </row>
    <row r="648" spans="1:9" x14ac:dyDescent="0.25">
      <c r="A648" s="105"/>
      <c r="B648" s="110"/>
      <c r="C648" s="110"/>
      <c r="D648" s="109"/>
      <c r="E648" s="110"/>
      <c r="F648" s="110"/>
      <c r="G648" s="111" t="str">
        <f t="shared" si="13"/>
        <v/>
      </c>
      <c r="H6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8" s="104">
        <f>IF(Tabuľka1[[#This Row],[Stĺpec7]]="chyba",1,0)</f>
        <v>0</v>
      </c>
    </row>
    <row r="649" spans="1:9" x14ac:dyDescent="0.25">
      <c r="A649" s="105"/>
      <c r="B649" s="110"/>
      <c r="C649" s="110"/>
      <c r="D649" s="109"/>
      <c r="E649" s="110"/>
      <c r="F649" s="110"/>
      <c r="G649" s="111" t="str">
        <f t="shared" si="13"/>
        <v/>
      </c>
      <c r="H6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49" s="104">
        <f>IF(Tabuľka1[[#This Row],[Stĺpec7]]="chyba",1,0)</f>
        <v>0</v>
      </c>
    </row>
    <row r="650" spans="1:9" x14ac:dyDescent="0.25">
      <c r="A650" s="105"/>
      <c r="B650" s="110"/>
      <c r="C650" s="110"/>
      <c r="D650" s="109"/>
      <c r="E650" s="110"/>
      <c r="F650" s="110"/>
      <c r="G650" s="111" t="str">
        <f t="shared" si="13"/>
        <v/>
      </c>
      <c r="H6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0" s="104">
        <f>IF(Tabuľka1[[#This Row],[Stĺpec7]]="chyba",1,0)</f>
        <v>0</v>
      </c>
    </row>
    <row r="651" spans="1:9" x14ac:dyDescent="0.25">
      <c r="A651" s="105"/>
      <c r="B651" s="110"/>
      <c r="C651" s="110"/>
      <c r="D651" s="109"/>
      <c r="E651" s="110"/>
      <c r="F651" s="110"/>
      <c r="G651" s="111" t="str">
        <f t="shared" si="13"/>
        <v/>
      </c>
      <c r="H6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1" s="104">
        <f>IF(Tabuľka1[[#This Row],[Stĺpec7]]="chyba",1,0)</f>
        <v>0</v>
      </c>
    </row>
    <row r="652" spans="1:9" x14ac:dyDescent="0.25">
      <c r="A652" s="105"/>
      <c r="B652" s="110"/>
      <c r="C652" s="110"/>
      <c r="D652" s="109"/>
      <c r="E652" s="110"/>
      <c r="F652" s="110"/>
      <c r="G652" s="111" t="str">
        <f t="shared" si="13"/>
        <v/>
      </c>
      <c r="H6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2" s="104">
        <f>IF(Tabuľka1[[#This Row],[Stĺpec7]]="chyba",1,0)</f>
        <v>0</v>
      </c>
    </row>
    <row r="653" spans="1:9" x14ac:dyDescent="0.25">
      <c r="A653" s="105"/>
      <c r="B653" s="110"/>
      <c r="C653" s="110"/>
      <c r="D653" s="109"/>
      <c r="E653" s="110"/>
      <c r="F653" s="110"/>
      <c r="G653" s="111" t="str">
        <f t="shared" si="13"/>
        <v/>
      </c>
      <c r="H6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3" s="104">
        <f>IF(Tabuľka1[[#This Row],[Stĺpec7]]="chyba",1,0)</f>
        <v>0</v>
      </c>
    </row>
    <row r="654" spans="1:9" x14ac:dyDescent="0.25">
      <c r="A654" s="105"/>
      <c r="B654" s="110"/>
      <c r="C654" s="110"/>
      <c r="D654" s="109"/>
      <c r="E654" s="110"/>
      <c r="F654" s="110"/>
      <c r="G654" s="111" t="str">
        <f t="shared" si="13"/>
        <v/>
      </c>
      <c r="H6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4" s="104">
        <f>IF(Tabuľka1[[#This Row],[Stĺpec7]]="chyba",1,0)</f>
        <v>0</v>
      </c>
    </row>
    <row r="655" spans="1:9" x14ac:dyDescent="0.25">
      <c r="A655" s="105"/>
      <c r="B655" s="110"/>
      <c r="C655" s="110"/>
      <c r="D655" s="109"/>
      <c r="E655" s="110"/>
      <c r="F655" s="110"/>
      <c r="G655" s="111" t="str">
        <f t="shared" si="13"/>
        <v/>
      </c>
      <c r="H6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5" s="104">
        <f>IF(Tabuľka1[[#This Row],[Stĺpec7]]="chyba",1,0)</f>
        <v>0</v>
      </c>
    </row>
    <row r="656" spans="1:9" x14ac:dyDescent="0.25">
      <c r="A656" s="105"/>
      <c r="B656" s="110"/>
      <c r="C656" s="110"/>
      <c r="D656" s="109"/>
      <c r="E656" s="110"/>
      <c r="F656" s="110"/>
      <c r="G656" s="111" t="str">
        <f t="shared" si="13"/>
        <v/>
      </c>
      <c r="H6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6" s="104">
        <f>IF(Tabuľka1[[#This Row],[Stĺpec7]]="chyba",1,0)</f>
        <v>0</v>
      </c>
    </row>
    <row r="657" spans="1:9" x14ac:dyDescent="0.25">
      <c r="A657" s="105"/>
      <c r="B657" s="110"/>
      <c r="C657" s="110"/>
      <c r="D657" s="109"/>
      <c r="E657" s="110"/>
      <c r="F657" s="110"/>
      <c r="G657" s="111" t="str">
        <f t="shared" si="13"/>
        <v/>
      </c>
      <c r="H6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7" s="104">
        <f>IF(Tabuľka1[[#This Row],[Stĺpec7]]="chyba",1,0)</f>
        <v>0</v>
      </c>
    </row>
    <row r="658" spans="1:9" x14ac:dyDescent="0.25">
      <c r="A658" s="105"/>
      <c r="B658" s="110"/>
      <c r="C658" s="110"/>
      <c r="D658" s="109"/>
      <c r="E658" s="110"/>
      <c r="F658" s="110"/>
      <c r="G658" s="111" t="str">
        <f t="shared" si="13"/>
        <v/>
      </c>
      <c r="H6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8" s="104">
        <f>IF(Tabuľka1[[#This Row],[Stĺpec7]]="chyba",1,0)</f>
        <v>0</v>
      </c>
    </row>
    <row r="659" spans="1:9" x14ac:dyDescent="0.25">
      <c r="A659" s="105"/>
      <c r="B659" s="110"/>
      <c r="C659" s="110"/>
      <c r="D659" s="109"/>
      <c r="E659" s="110"/>
      <c r="F659" s="110"/>
      <c r="G659" s="111" t="str">
        <f t="shared" si="13"/>
        <v/>
      </c>
      <c r="H6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59" s="104">
        <f>IF(Tabuľka1[[#This Row],[Stĺpec7]]="chyba",1,0)</f>
        <v>0</v>
      </c>
    </row>
    <row r="660" spans="1:9" x14ac:dyDescent="0.25">
      <c r="A660" s="105"/>
      <c r="B660" s="110"/>
      <c r="C660" s="110"/>
      <c r="D660" s="109"/>
      <c r="E660" s="110"/>
      <c r="F660" s="110"/>
      <c r="G660" s="111" t="str">
        <f t="shared" si="13"/>
        <v/>
      </c>
      <c r="H6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0" s="104">
        <f>IF(Tabuľka1[[#This Row],[Stĺpec7]]="chyba",1,0)</f>
        <v>0</v>
      </c>
    </row>
    <row r="661" spans="1:9" x14ac:dyDescent="0.25">
      <c r="A661" s="105"/>
      <c r="B661" s="110"/>
      <c r="C661" s="110"/>
      <c r="D661" s="109"/>
      <c r="E661" s="110"/>
      <c r="F661" s="110"/>
      <c r="G661" s="111" t="str">
        <f t="shared" si="13"/>
        <v/>
      </c>
      <c r="H6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1" s="104">
        <f>IF(Tabuľka1[[#This Row],[Stĺpec7]]="chyba",1,0)</f>
        <v>0</v>
      </c>
    </row>
    <row r="662" spans="1:9" x14ac:dyDescent="0.25">
      <c r="A662" s="105"/>
      <c r="B662" s="110"/>
      <c r="C662" s="110"/>
      <c r="D662" s="109"/>
      <c r="E662" s="110"/>
      <c r="F662" s="110"/>
      <c r="G662" s="111" t="str">
        <f t="shared" si="13"/>
        <v/>
      </c>
      <c r="H6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2" s="104">
        <f>IF(Tabuľka1[[#This Row],[Stĺpec7]]="chyba",1,0)</f>
        <v>0</v>
      </c>
    </row>
    <row r="663" spans="1:9" x14ac:dyDescent="0.25">
      <c r="A663" s="105"/>
      <c r="B663" s="110"/>
      <c r="C663" s="110"/>
      <c r="D663" s="109"/>
      <c r="E663" s="110"/>
      <c r="F663" s="110"/>
      <c r="G663" s="111" t="str">
        <f t="shared" si="13"/>
        <v/>
      </c>
      <c r="H6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3" s="104">
        <f>IF(Tabuľka1[[#This Row],[Stĺpec7]]="chyba",1,0)</f>
        <v>0</v>
      </c>
    </row>
    <row r="664" spans="1:9" x14ac:dyDescent="0.25">
      <c r="A664" s="105"/>
      <c r="B664" s="110"/>
      <c r="C664" s="110"/>
      <c r="D664" s="109"/>
      <c r="E664" s="110"/>
      <c r="F664" s="110"/>
      <c r="G664" s="111" t="str">
        <f t="shared" si="13"/>
        <v/>
      </c>
      <c r="H6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4" s="104">
        <f>IF(Tabuľka1[[#This Row],[Stĺpec7]]="chyba",1,0)</f>
        <v>0</v>
      </c>
    </row>
    <row r="665" spans="1:9" x14ac:dyDescent="0.25">
      <c r="A665" s="105"/>
      <c r="B665" s="110"/>
      <c r="C665" s="110"/>
      <c r="D665" s="109"/>
      <c r="E665" s="110"/>
      <c r="F665" s="110"/>
      <c r="G665" s="111" t="str">
        <f t="shared" ref="G665:G728" si="14">IF($B$8=$N$38,"vyroba",IF($B$8=$N$39,"sluzby",""))</f>
        <v/>
      </c>
      <c r="H6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5" s="104">
        <f>IF(Tabuľka1[[#This Row],[Stĺpec7]]="chyba",1,0)</f>
        <v>0</v>
      </c>
    </row>
    <row r="666" spans="1:9" x14ac:dyDescent="0.25">
      <c r="A666" s="105"/>
      <c r="B666" s="110"/>
      <c r="C666" s="110"/>
      <c r="D666" s="109"/>
      <c r="E666" s="110"/>
      <c r="F666" s="110"/>
      <c r="G666" s="111" t="str">
        <f t="shared" si="14"/>
        <v/>
      </c>
      <c r="H6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6" s="104">
        <f>IF(Tabuľka1[[#This Row],[Stĺpec7]]="chyba",1,0)</f>
        <v>0</v>
      </c>
    </row>
    <row r="667" spans="1:9" x14ac:dyDescent="0.25">
      <c r="A667" s="105"/>
      <c r="B667" s="110"/>
      <c r="C667" s="110"/>
      <c r="D667" s="109"/>
      <c r="E667" s="110"/>
      <c r="F667" s="110"/>
      <c r="G667" s="111" t="str">
        <f t="shared" si="14"/>
        <v/>
      </c>
      <c r="H6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7" s="104">
        <f>IF(Tabuľka1[[#This Row],[Stĺpec7]]="chyba",1,0)</f>
        <v>0</v>
      </c>
    </row>
    <row r="668" spans="1:9" x14ac:dyDescent="0.25">
      <c r="A668" s="105"/>
      <c r="B668" s="110"/>
      <c r="C668" s="110"/>
      <c r="D668" s="109"/>
      <c r="E668" s="110"/>
      <c r="F668" s="110"/>
      <c r="G668" s="111" t="str">
        <f t="shared" si="14"/>
        <v/>
      </c>
      <c r="H6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8" s="104">
        <f>IF(Tabuľka1[[#This Row],[Stĺpec7]]="chyba",1,0)</f>
        <v>0</v>
      </c>
    </row>
    <row r="669" spans="1:9" x14ac:dyDescent="0.25">
      <c r="A669" s="105"/>
      <c r="B669" s="110"/>
      <c r="C669" s="110"/>
      <c r="D669" s="109"/>
      <c r="E669" s="110"/>
      <c r="F669" s="110"/>
      <c r="G669" s="111" t="str">
        <f t="shared" si="14"/>
        <v/>
      </c>
      <c r="H6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69" s="104">
        <f>IF(Tabuľka1[[#This Row],[Stĺpec7]]="chyba",1,0)</f>
        <v>0</v>
      </c>
    </row>
    <row r="670" spans="1:9" x14ac:dyDescent="0.25">
      <c r="A670" s="105"/>
      <c r="B670" s="110"/>
      <c r="C670" s="110"/>
      <c r="D670" s="109"/>
      <c r="E670" s="110"/>
      <c r="F670" s="110"/>
      <c r="G670" s="111" t="str">
        <f t="shared" si="14"/>
        <v/>
      </c>
      <c r="H6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0" s="104">
        <f>IF(Tabuľka1[[#This Row],[Stĺpec7]]="chyba",1,0)</f>
        <v>0</v>
      </c>
    </row>
    <row r="671" spans="1:9" x14ac:dyDescent="0.25">
      <c r="A671" s="105"/>
      <c r="B671" s="110"/>
      <c r="C671" s="110"/>
      <c r="D671" s="109"/>
      <c r="E671" s="110"/>
      <c r="F671" s="110"/>
      <c r="G671" s="111" t="str">
        <f t="shared" si="14"/>
        <v/>
      </c>
      <c r="H6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1" s="104">
        <f>IF(Tabuľka1[[#This Row],[Stĺpec7]]="chyba",1,0)</f>
        <v>0</v>
      </c>
    </row>
    <row r="672" spans="1:9" x14ac:dyDescent="0.25">
      <c r="A672" s="105"/>
      <c r="B672" s="110"/>
      <c r="C672" s="110"/>
      <c r="D672" s="109"/>
      <c r="E672" s="110"/>
      <c r="F672" s="110"/>
      <c r="G672" s="111" t="str">
        <f t="shared" si="14"/>
        <v/>
      </c>
      <c r="H6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2" s="104">
        <f>IF(Tabuľka1[[#This Row],[Stĺpec7]]="chyba",1,0)</f>
        <v>0</v>
      </c>
    </row>
    <row r="673" spans="1:9" x14ac:dyDescent="0.25">
      <c r="A673" s="105"/>
      <c r="B673" s="110"/>
      <c r="C673" s="110"/>
      <c r="D673" s="109"/>
      <c r="E673" s="110"/>
      <c r="F673" s="110"/>
      <c r="G673" s="111" t="str">
        <f t="shared" si="14"/>
        <v/>
      </c>
      <c r="H6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3" s="104">
        <f>IF(Tabuľka1[[#This Row],[Stĺpec7]]="chyba",1,0)</f>
        <v>0</v>
      </c>
    </row>
    <row r="674" spans="1:9" x14ac:dyDescent="0.25">
      <c r="A674" s="105"/>
      <c r="B674" s="110"/>
      <c r="C674" s="110"/>
      <c r="D674" s="109"/>
      <c r="E674" s="110"/>
      <c r="F674" s="110"/>
      <c r="G674" s="111" t="str">
        <f t="shared" si="14"/>
        <v/>
      </c>
      <c r="H6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4" s="104">
        <f>IF(Tabuľka1[[#This Row],[Stĺpec7]]="chyba",1,0)</f>
        <v>0</v>
      </c>
    </row>
    <row r="675" spans="1:9" x14ac:dyDescent="0.25">
      <c r="A675" s="105"/>
      <c r="B675" s="110"/>
      <c r="C675" s="110"/>
      <c r="D675" s="109"/>
      <c r="E675" s="110"/>
      <c r="F675" s="110"/>
      <c r="G675" s="111" t="str">
        <f t="shared" si="14"/>
        <v/>
      </c>
      <c r="H6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5" s="104">
        <f>IF(Tabuľka1[[#This Row],[Stĺpec7]]="chyba",1,0)</f>
        <v>0</v>
      </c>
    </row>
    <row r="676" spans="1:9" x14ac:dyDescent="0.25">
      <c r="A676" s="105"/>
      <c r="B676" s="110"/>
      <c r="C676" s="110"/>
      <c r="D676" s="109"/>
      <c r="E676" s="110"/>
      <c r="F676" s="110"/>
      <c r="G676" s="111" t="str">
        <f t="shared" si="14"/>
        <v/>
      </c>
      <c r="H6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6" s="104">
        <f>IF(Tabuľka1[[#This Row],[Stĺpec7]]="chyba",1,0)</f>
        <v>0</v>
      </c>
    </row>
    <row r="677" spans="1:9" x14ac:dyDescent="0.25">
      <c r="A677" s="105"/>
      <c r="B677" s="110"/>
      <c r="C677" s="110"/>
      <c r="D677" s="109"/>
      <c r="E677" s="110"/>
      <c r="F677" s="110"/>
      <c r="G677" s="111" t="str">
        <f t="shared" si="14"/>
        <v/>
      </c>
      <c r="H6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7" s="104">
        <f>IF(Tabuľka1[[#This Row],[Stĺpec7]]="chyba",1,0)</f>
        <v>0</v>
      </c>
    </row>
    <row r="678" spans="1:9" x14ac:dyDescent="0.25">
      <c r="A678" s="105"/>
      <c r="B678" s="110"/>
      <c r="C678" s="110"/>
      <c r="D678" s="109"/>
      <c r="E678" s="110"/>
      <c r="F678" s="110"/>
      <c r="G678" s="111" t="str">
        <f t="shared" si="14"/>
        <v/>
      </c>
      <c r="H6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8" s="104">
        <f>IF(Tabuľka1[[#This Row],[Stĺpec7]]="chyba",1,0)</f>
        <v>0</v>
      </c>
    </row>
    <row r="679" spans="1:9" x14ac:dyDescent="0.25">
      <c r="A679" s="105"/>
      <c r="B679" s="110"/>
      <c r="C679" s="110"/>
      <c r="D679" s="109"/>
      <c r="E679" s="110"/>
      <c r="F679" s="110"/>
      <c r="G679" s="111" t="str">
        <f t="shared" si="14"/>
        <v/>
      </c>
      <c r="H6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79" s="104">
        <f>IF(Tabuľka1[[#This Row],[Stĺpec7]]="chyba",1,0)</f>
        <v>0</v>
      </c>
    </row>
    <row r="680" spans="1:9" x14ac:dyDescent="0.25">
      <c r="A680" s="105"/>
      <c r="B680" s="110"/>
      <c r="C680" s="110"/>
      <c r="D680" s="109"/>
      <c r="E680" s="110"/>
      <c r="F680" s="110"/>
      <c r="G680" s="111" t="str">
        <f t="shared" si="14"/>
        <v/>
      </c>
      <c r="H6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0" s="104">
        <f>IF(Tabuľka1[[#This Row],[Stĺpec7]]="chyba",1,0)</f>
        <v>0</v>
      </c>
    </row>
    <row r="681" spans="1:9" x14ac:dyDescent="0.25">
      <c r="A681" s="105"/>
      <c r="B681" s="110"/>
      <c r="C681" s="110"/>
      <c r="D681" s="109"/>
      <c r="E681" s="110"/>
      <c r="F681" s="110"/>
      <c r="G681" s="111" t="str">
        <f t="shared" si="14"/>
        <v/>
      </c>
      <c r="H6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1" s="104">
        <f>IF(Tabuľka1[[#This Row],[Stĺpec7]]="chyba",1,0)</f>
        <v>0</v>
      </c>
    </row>
    <row r="682" spans="1:9" x14ac:dyDescent="0.25">
      <c r="A682" s="105"/>
      <c r="B682" s="110"/>
      <c r="C682" s="110"/>
      <c r="D682" s="109"/>
      <c r="E682" s="110"/>
      <c r="F682" s="110"/>
      <c r="G682" s="111" t="str">
        <f t="shared" si="14"/>
        <v/>
      </c>
      <c r="H6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2" s="104">
        <f>IF(Tabuľka1[[#This Row],[Stĺpec7]]="chyba",1,0)</f>
        <v>0</v>
      </c>
    </row>
    <row r="683" spans="1:9" x14ac:dyDescent="0.25">
      <c r="A683" s="105"/>
      <c r="B683" s="110"/>
      <c r="C683" s="110"/>
      <c r="D683" s="109"/>
      <c r="E683" s="110"/>
      <c r="F683" s="110"/>
      <c r="G683" s="111" t="str">
        <f t="shared" si="14"/>
        <v/>
      </c>
      <c r="H6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3" s="104">
        <f>IF(Tabuľka1[[#This Row],[Stĺpec7]]="chyba",1,0)</f>
        <v>0</v>
      </c>
    </row>
    <row r="684" spans="1:9" x14ac:dyDescent="0.25">
      <c r="A684" s="105"/>
      <c r="B684" s="110"/>
      <c r="C684" s="110"/>
      <c r="D684" s="109"/>
      <c r="E684" s="110"/>
      <c r="F684" s="110"/>
      <c r="G684" s="111" t="str">
        <f t="shared" si="14"/>
        <v/>
      </c>
      <c r="H6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4" s="104">
        <f>IF(Tabuľka1[[#This Row],[Stĺpec7]]="chyba",1,0)</f>
        <v>0</v>
      </c>
    </row>
    <row r="685" spans="1:9" x14ac:dyDescent="0.25">
      <c r="A685" s="105"/>
      <c r="B685" s="110"/>
      <c r="C685" s="110"/>
      <c r="D685" s="109"/>
      <c r="E685" s="110"/>
      <c r="F685" s="110"/>
      <c r="G685" s="111" t="str">
        <f t="shared" si="14"/>
        <v/>
      </c>
      <c r="H6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5" s="104">
        <f>IF(Tabuľka1[[#This Row],[Stĺpec7]]="chyba",1,0)</f>
        <v>0</v>
      </c>
    </row>
    <row r="686" spans="1:9" x14ac:dyDescent="0.25">
      <c r="A686" s="105"/>
      <c r="B686" s="110"/>
      <c r="C686" s="110"/>
      <c r="D686" s="109"/>
      <c r="E686" s="110"/>
      <c r="F686" s="110"/>
      <c r="G686" s="111" t="str">
        <f t="shared" si="14"/>
        <v/>
      </c>
      <c r="H6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6" s="104">
        <f>IF(Tabuľka1[[#This Row],[Stĺpec7]]="chyba",1,0)</f>
        <v>0</v>
      </c>
    </row>
    <row r="687" spans="1:9" x14ac:dyDescent="0.25">
      <c r="A687" s="105"/>
      <c r="B687" s="110"/>
      <c r="C687" s="110"/>
      <c r="D687" s="109"/>
      <c r="E687" s="110"/>
      <c r="F687" s="110"/>
      <c r="G687" s="111" t="str">
        <f t="shared" si="14"/>
        <v/>
      </c>
      <c r="H6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7" s="104">
        <f>IF(Tabuľka1[[#This Row],[Stĺpec7]]="chyba",1,0)</f>
        <v>0</v>
      </c>
    </row>
    <row r="688" spans="1:9" x14ac:dyDescent="0.25">
      <c r="A688" s="105"/>
      <c r="B688" s="110"/>
      <c r="C688" s="110"/>
      <c r="D688" s="109"/>
      <c r="E688" s="110"/>
      <c r="F688" s="110"/>
      <c r="G688" s="111" t="str">
        <f t="shared" si="14"/>
        <v/>
      </c>
      <c r="H6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8" s="104">
        <f>IF(Tabuľka1[[#This Row],[Stĺpec7]]="chyba",1,0)</f>
        <v>0</v>
      </c>
    </row>
    <row r="689" spans="1:9" x14ac:dyDescent="0.25">
      <c r="A689" s="105"/>
      <c r="B689" s="110"/>
      <c r="C689" s="110"/>
      <c r="D689" s="109"/>
      <c r="E689" s="110"/>
      <c r="F689" s="110"/>
      <c r="G689" s="111" t="str">
        <f t="shared" si="14"/>
        <v/>
      </c>
      <c r="H6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89" s="104">
        <f>IF(Tabuľka1[[#This Row],[Stĺpec7]]="chyba",1,0)</f>
        <v>0</v>
      </c>
    </row>
    <row r="690" spans="1:9" x14ac:dyDescent="0.25">
      <c r="A690" s="105"/>
      <c r="B690" s="110"/>
      <c r="C690" s="110"/>
      <c r="D690" s="109"/>
      <c r="E690" s="110"/>
      <c r="F690" s="110"/>
      <c r="G690" s="111" t="str">
        <f t="shared" si="14"/>
        <v/>
      </c>
      <c r="H6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0" s="104">
        <f>IF(Tabuľka1[[#This Row],[Stĺpec7]]="chyba",1,0)</f>
        <v>0</v>
      </c>
    </row>
    <row r="691" spans="1:9" x14ac:dyDescent="0.25">
      <c r="A691" s="105"/>
      <c r="B691" s="110"/>
      <c r="C691" s="110"/>
      <c r="D691" s="109"/>
      <c r="E691" s="110"/>
      <c r="F691" s="110"/>
      <c r="G691" s="111" t="str">
        <f t="shared" si="14"/>
        <v/>
      </c>
      <c r="H6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1" s="104">
        <f>IF(Tabuľka1[[#This Row],[Stĺpec7]]="chyba",1,0)</f>
        <v>0</v>
      </c>
    </row>
    <row r="692" spans="1:9" x14ac:dyDescent="0.25">
      <c r="A692" s="105"/>
      <c r="B692" s="110"/>
      <c r="C692" s="110"/>
      <c r="D692" s="109"/>
      <c r="E692" s="110"/>
      <c r="F692" s="110"/>
      <c r="G692" s="111" t="str">
        <f t="shared" si="14"/>
        <v/>
      </c>
      <c r="H6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2" s="104">
        <f>IF(Tabuľka1[[#This Row],[Stĺpec7]]="chyba",1,0)</f>
        <v>0</v>
      </c>
    </row>
    <row r="693" spans="1:9" x14ac:dyDescent="0.25">
      <c r="A693" s="105"/>
      <c r="B693" s="110"/>
      <c r="C693" s="110"/>
      <c r="D693" s="109"/>
      <c r="E693" s="110"/>
      <c r="F693" s="110"/>
      <c r="G693" s="111" t="str">
        <f t="shared" si="14"/>
        <v/>
      </c>
      <c r="H6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3" s="104">
        <f>IF(Tabuľka1[[#This Row],[Stĺpec7]]="chyba",1,0)</f>
        <v>0</v>
      </c>
    </row>
    <row r="694" spans="1:9" x14ac:dyDescent="0.25">
      <c r="A694" s="105"/>
      <c r="B694" s="110"/>
      <c r="C694" s="110"/>
      <c r="D694" s="109"/>
      <c r="E694" s="110"/>
      <c r="F694" s="110"/>
      <c r="G694" s="111" t="str">
        <f t="shared" si="14"/>
        <v/>
      </c>
      <c r="H6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4" s="104">
        <f>IF(Tabuľka1[[#This Row],[Stĺpec7]]="chyba",1,0)</f>
        <v>0</v>
      </c>
    </row>
    <row r="695" spans="1:9" x14ac:dyDescent="0.25">
      <c r="A695" s="105"/>
      <c r="B695" s="110"/>
      <c r="C695" s="110"/>
      <c r="D695" s="109"/>
      <c r="E695" s="110"/>
      <c r="F695" s="110"/>
      <c r="G695" s="111" t="str">
        <f t="shared" si="14"/>
        <v/>
      </c>
      <c r="H6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5" s="104">
        <f>IF(Tabuľka1[[#This Row],[Stĺpec7]]="chyba",1,0)</f>
        <v>0</v>
      </c>
    </row>
    <row r="696" spans="1:9" x14ac:dyDescent="0.25">
      <c r="A696" s="105"/>
      <c r="B696" s="110"/>
      <c r="C696" s="110"/>
      <c r="D696" s="109"/>
      <c r="E696" s="110"/>
      <c r="F696" s="110"/>
      <c r="G696" s="111" t="str">
        <f t="shared" si="14"/>
        <v/>
      </c>
      <c r="H6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6" s="104">
        <f>IF(Tabuľka1[[#This Row],[Stĺpec7]]="chyba",1,0)</f>
        <v>0</v>
      </c>
    </row>
    <row r="697" spans="1:9" x14ac:dyDescent="0.25">
      <c r="A697" s="105"/>
      <c r="B697" s="110"/>
      <c r="C697" s="110"/>
      <c r="D697" s="109"/>
      <c r="E697" s="110"/>
      <c r="F697" s="110"/>
      <c r="G697" s="111" t="str">
        <f t="shared" si="14"/>
        <v/>
      </c>
      <c r="H6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7" s="104">
        <f>IF(Tabuľka1[[#This Row],[Stĺpec7]]="chyba",1,0)</f>
        <v>0</v>
      </c>
    </row>
    <row r="698" spans="1:9" x14ac:dyDescent="0.25">
      <c r="A698" s="105"/>
      <c r="B698" s="110"/>
      <c r="C698" s="110"/>
      <c r="D698" s="109"/>
      <c r="E698" s="110"/>
      <c r="F698" s="110"/>
      <c r="G698" s="111" t="str">
        <f t="shared" si="14"/>
        <v/>
      </c>
      <c r="H6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8" s="104">
        <f>IF(Tabuľka1[[#This Row],[Stĺpec7]]="chyba",1,0)</f>
        <v>0</v>
      </c>
    </row>
    <row r="699" spans="1:9" x14ac:dyDescent="0.25">
      <c r="A699" s="105"/>
      <c r="B699" s="110"/>
      <c r="C699" s="110"/>
      <c r="D699" s="109"/>
      <c r="E699" s="110"/>
      <c r="F699" s="110"/>
      <c r="G699" s="111" t="str">
        <f t="shared" si="14"/>
        <v/>
      </c>
      <c r="H6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699" s="104">
        <f>IF(Tabuľka1[[#This Row],[Stĺpec7]]="chyba",1,0)</f>
        <v>0</v>
      </c>
    </row>
    <row r="700" spans="1:9" x14ac:dyDescent="0.25">
      <c r="A700" s="105"/>
      <c r="B700" s="110"/>
      <c r="C700" s="110"/>
      <c r="D700" s="109"/>
      <c r="E700" s="110"/>
      <c r="F700" s="110"/>
      <c r="G700" s="111" t="str">
        <f t="shared" si="14"/>
        <v/>
      </c>
      <c r="H7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0" s="104">
        <f>IF(Tabuľka1[[#This Row],[Stĺpec7]]="chyba",1,0)</f>
        <v>0</v>
      </c>
    </row>
    <row r="701" spans="1:9" x14ac:dyDescent="0.25">
      <c r="A701" s="105"/>
      <c r="B701" s="110"/>
      <c r="C701" s="110"/>
      <c r="D701" s="109"/>
      <c r="E701" s="110"/>
      <c r="F701" s="110"/>
      <c r="G701" s="111" t="str">
        <f t="shared" si="14"/>
        <v/>
      </c>
      <c r="H7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1" s="104">
        <f>IF(Tabuľka1[[#This Row],[Stĺpec7]]="chyba",1,0)</f>
        <v>0</v>
      </c>
    </row>
    <row r="702" spans="1:9" x14ac:dyDescent="0.25">
      <c r="A702" s="105"/>
      <c r="B702" s="110"/>
      <c r="C702" s="110"/>
      <c r="D702" s="109"/>
      <c r="E702" s="110"/>
      <c r="F702" s="110"/>
      <c r="G702" s="111" t="str">
        <f t="shared" si="14"/>
        <v/>
      </c>
      <c r="H7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2" s="104">
        <f>IF(Tabuľka1[[#This Row],[Stĺpec7]]="chyba",1,0)</f>
        <v>0</v>
      </c>
    </row>
    <row r="703" spans="1:9" x14ac:dyDescent="0.25">
      <c r="A703" s="105"/>
      <c r="B703" s="110"/>
      <c r="C703" s="110"/>
      <c r="D703" s="109"/>
      <c r="E703" s="110"/>
      <c r="F703" s="110"/>
      <c r="G703" s="111" t="str">
        <f t="shared" si="14"/>
        <v/>
      </c>
      <c r="H7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3" s="104">
        <f>IF(Tabuľka1[[#This Row],[Stĺpec7]]="chyba",1,0)</f>
        <v>0</v>
      </c>
    </row>
    <row r="704" spans="1:9" x14ac:dyDescent="0.25">
      <c r="A704" s="105"/>
      <c r="B704" s="110"/>
      <c r="C704" s="110"/>
      <c r="D704" s="109"/>
      <c r="E704" s="110"/>
      <c r="F704" s="110"/>
      <c r="G704" s="111" t="str">
        <f t="shared" si="14"/>
        <v/>
      </c>
      <c r="H7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4" s="104">
        <f>IF(Tabuľka1[[#This Row],[Stĺpec7]]="chyba",1,0)</f>
        <v>0</v>
      </c>
    </row>
    <row r="705" spans="1:9" x14ac:dyDescent="0.25">
      <c r="A705" s="105"/>
      <c r="B705" s="110"/>
      <c r="C705" s="110"/>
      <c r="D705" s="109"/>
      <c r="E705" s="110"/>
      <c r="F705" s="110"/>
      <c r="G705" s="111" t="str">
        <f t="shared" si="14"/>
        <v/>
      </c>
      <c r="H7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5" s="104">
        <f>IF(Tabuľka1[[#This Row],[Stĺpec7]]="chyba",1,0)</f>
        <v>0</v>
      </c>
    </row>
    <row r="706" spans="1:9" x14ac:dyDescent="0.25">
      <c r="A706" s="105"/>
      <c r="B706" s="110"/>
      <c r="C706" s="110"/>
      <c r="D706" s="109"/>
      <c r="E706" s="110"/>
      <c r="F706" s="110"/>
      <c r="G706" s="111" t="str">
        <f t="shared" si="14"/>
        <v/>
      </c>
      <c r="H7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6" s="104">
        <f>IF(Tabuľka1[[#This Row],[Stĺpec7]]="chyba",1,0)</f>
        <v>0</v>
      </c>
    </row>
    <row r="707" spans="1:9" x14ac:dyDescent="0.25">
      <c r="A707" s="105"/>
      <c r="B707" s="110"/>
      <c r="C707" s="110"/>
      <c r="D707" s="109"/>
      <c r="E707" s="110"/>
      <c r="F707" s="110"/>
      <c r="G707" s="111" t="str">
        <f t="shared" si="14"/>
        <v/>
      </c>
      <c r="H7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7" s="104">
        <f>IF(Tabuľka1[[#This Row],[Stĺpec7]]="chyba",1,0)</f>
        <v>0</v>
      </c>
    </row>
    <row r="708" spans="1:9" x14ac:dyDescent="0.25">
      <c r="A708" s="105"/>
      <c r="B708" s="110"/>
      <c r="C708" s="110"/>
      <c r="D708" s="109"/>
      <c r="E708" s="110"/>
      <c r="F708" s="110"/>
      <c r="G708" s="111" t="str">
        <f t="shared" si="14"/>
        <v/>
      </c>
      <c r="H7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8" s="104">
        <f>IF(Tabuľka1[[#This Row],[Stĺpec7]]="chyba",1,0)</f>
        <v>0</v>
      </c>
    </row>
    <row r="709" spans="1:9" x14ac:dyDescent="0.25">
      <c r="A709" s="105"/>
      <c r="B709" s="110"/>
      <c r="C709" s="110"/>
      <c r="D709" s="109"/>
      <c r="E709" s="110"/>
      <c r="F709" s="110"/>
      <c r="G709" s="111" t="str">
        <f t="shared" si="14"/>
        <v/>
      </c>
      <c r="H7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09" s="104">
        <f>IF(Tabuľka1[[#This Row],[Stĺpec7]]="chyba",1,0)</f>
        <v>0</v>
      </c>
    </row>
    <row r="710" spans="1:9" x14ac:dyDescent="0.25">
      <c r="A710" s="105"/>
      <c r="B710" s="110"/>
      <c r="C710" s="110"/>
      <c r="D710" s="109"/>
      <c r="E710" s="110"/>
      <c r="F710" s="110"/>
      <c r="G710" s="111" t="str">
        <f t="shared" si="14"/>
        <v/>
      </c>
      <c r="H7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0" s="104">
        <f>IF(Tabuľka1[[#This Row],[Stĺpec7]]="chyba",1,0)</f>
        <v>0</v>
      </c>
    </row>
    <row r="711" spans="1:9" x14ac:dyDescent="0.25">
      <c r="A711" s="105"/>
      <c r="B711" s="110"/>
      <c r="C711" s="110"/>
      <c r="D711" s="109"/>
      <c r="E711" s="110"/>
      <c r="F711" s="110"/>
      <c r="G711" s="111" t="str">
        <f t="shared" si="14"/>
        <v/>
      </c>
      <c r="H7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1" s="104">
        <f>IF(Tabuľka1[[#This Row],[Stĺpec7]]="chyba",1,0)</f>
        <v>0</v>
      </c>
    </row>
    <row r="712" spans="1:9" x14ac:dyDescent="0.25">
      <c r="A712" s="105"/>
      <c r="B712" s="110"/>
      <c r="C712" s="110"/>
      <c r="D712" s="109"/>
      <c r="E712" s="110"/>
      <c r="F712" s="110"/>
      <c r="G712" s="111" t="str">
        <f t="shared" si="14"/>
        <v/>
      </c>
      <c r="H7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2" s="104">
        <f>IF(Tabuľka1[[#This Row],[Stĺpec7]]="chyba",1,0)</f>
        <v>0</v>
      </c>
    </row>
    <row r="713" spans="1:9" x14ac:dyDescent="0.25">
      <c r="A713" s="105"/>
      <c r="B713" s="110"/>
      <c r="C713" s="110"/>
      <c r="D713" s="109"/>
      <c r="E713" s="110"/>
      <c r="F713" s="110"/>
      <c r="G713" s="111" t="str">
        <f t="shared" si="14"/>
        <v/>
      </c>
      <c r="H7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3" s="104">
        <f>IF(Tabuľka1[[#This Row],[Stĺpec7]]="chyba",1,0)</f>
        <v>0</v>
      </c>
    </row>
    <row r="714" spans="1:9" x14ac:dyDescent="0.25">
      <c r="A714" s="105"/>
      <c r="B714" s="110"/>
      <c r="C714" s="110"/>
      <c r="D714" s="109"/>
      <c r="E714" s="110"/>
      <c r="F714" s="110"/>
      <c r="G714" s="111" t="str">
        <f t="shared" si="14"/>
        <v/>
      </c>
      <c r="H7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4" s="104">
        <f>IF(Tabuľka1[[#This Row],[Stĺpec7]]="chyba",1,0)</f>
        <v>0</v>
      </c>
    </row>
    <row r="715" spans="1:9" x14ac:dyDescent="0.25">
      <c r="A715" s="105"/>
      <c r="B715" s="110"/>
      <c r="C715" s="110"/>
      <c r="D715" s="109"/>
      <c r="E715" s="110"/>
      <c r="F715" s="110"/>
      <c r="G715" s="111" t="str">
        <f t="shared" si="14"/>
        <v/>
      </c>
      <c r="H7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5" s="104">
        <f>IF(Tabuľka1[[#This Row],[Stĺpec7]]="chyba",1,0)</f>
        <v>0</v>
      </c>
    </row>
    <row r="716" spans="1:9" x14ac:dyDescent="0.25">
      <c r="A716" s="105"/>
      <c r="B716" s="110"/>
      <c r="C716" s="110"/>
      <c r="D716" s="109"/>
      <c r="E716" s="110"/>
      <c r="F716" s="110"/>
      <c r="G716" s="111" t="str">
        <f t="shared" si="14"/>
        <v/>
      </c>
      <c r="H7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6" s="104">
        <f>IF(Tabuľka1[[#This Row],[Stĺpec7]]="chyba",1,0)</f>
        <v>0</v>
      </c>
    </row>
    <row r="717" spans="1:9" x14ac:dyDescent="0.25">
      <c r="A717" s="105"/>
      <c r="B717" s="110"/>
      <c r="C717" s="110"/>
      <c r="D717" s="109"/>
      <c r="E717" s="110"/>
      <c r="F717" s="110"/>
      <c r="G717" s="111" t="str">
        <f t="shared" si="14"/>
        <v/>
      </c>
      <c r="H7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7" s="104">
        <f>IF(Tabuľka1[[#This Row],[Stĺpec7]]="chyba",1,0)</f>
        <v>0</v>
      </c>
    </row>
    <row r="718" spans="1:9" x14ac:dyDescent="0.25">
      <c r="A718" s="105"/>
      <c r="B718" s="110"/>
      <c r="C718" s="110"/>
      <c r="D718" s="109"/>
      <c r="E718" s="110"/>
      <c r="F718" s="110"/>
      <c r="G718" s="111" t="str">
        <f t="shared" si="14"/>
        <v/>
      </c>
      <c r="H7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8" s="104">
        <f>IF(Tabuľka1[[#This Row],[Stĺpec7]]="chyba",1,0)</f>
        <v>0</v>
      </c>
    </row>
    <row r="719" spans="1:9" x14ac:dyDescent="0.25">
      <c r="A719" s="105"/>
      <c r="B719" s="110"/>
      <c r="C719" s="110"/>
      <c r="D719" s="109"/>
      <c r="E719" s="110"/>
      <c r="F719" s="110"/>
      <c r="G719" s="111" t="str">
        <f t="shared" si="14"/>
        <v/>
      </c>
      <c r="H7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19" s="104">
        <f>IF(Tabuľka1[[#This Row],[Stĺpec7]]="chyba",1,0)</f>
        <v>0</v>
      </c>
    </row>
    <row r="720" spans="1:9" x14ac:dyDescent="0.25">
      <c r="A720" s="105"/>
      <c r="B720" s="110"/>
      <c r="C720" s="110"/>
      <c r="D720" s="109"/>
      <c r="E720" s="110"/>
      <c r="F720" s="110"/>
      <c r="G720" s="111" t="str">
        <f t="shared" si="14"/>
        <v/>
      </c>
      <c r="H7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0" s="104">
        <f>IF(Tabuľka1[[#This Row],[Stĺpec7]]="chyba",1,0)</f>
        <v>0</v>
      </c>
    </row>
    <row r="721" spans="1:9" x14ac:dyDescent="0.25">
      <c r="A721" s="105"/>
      <c r="B721" s="110"/>
      <c r="C721" s="110"/>
      <c r="D721" s="109"/>
      <c r="E721" s="110"/>
      <c r="F721" s="110"/>
      <c r="G721" s="111" t="str">
        <f t="shared" si="14"/>
        <v/>
      </c>
      <c r="H7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1" s="104">
        <f>IF(Tabuľka1[[#This Row],[Stĺpec7]]="chyba",1,0)</f>
        <v>0</v>
      </c>
    </row>
    <row r="722" spans="1:9" x14ac:dyDescent="0.25">
      <c r="A722" s="105"/>
      <c r="B722" s="110"/>
      <c r="C722" s="110"/>
      <c r="D722" s="109"/>
      <c r="E722" s="110"/>
      <c r="F722" s="110"/>
      <c r="G722" s="111" t="str">
        <f t="shared" si="14"/>
        <v/>
      </c>
      <c r="H7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2" s="104">
        <f>IF(Tabuľka1[[#This Row],[Stĺpec7]]="chyba",1,0)</f>
        <v>0</v>
      </c>
    </row>
    <row r="723" spans="1:9" x14ac:dyDescent="0.25">
      <c r="A723" s="105"/>
      <c r="B723" s="110"/>
      <c r="C723" s="110"/>
      <c r="D723" s="109"/>
      <c r="E723" s="110"/>
      <c r="F723" s="110"/>
      <c r="G723" s="111" t="str">
        <f t="shared" si="14"/>
        <v/>
      </c>
      <c r="H7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3" s="104">
        <f>IF(Tabuľka1[[#This Row],[Stĺpec7]]="chyba",1,0)</f>
        <v>0</v>
      </c>
    </row>
    <row r="724" spans="1:9" x14ac:dyDescent="0.25">
      <c r="A724" s="105"/>
      <c r="B724" s="110"/>
      <c r="C724" s="110"/>
      <c r="D724" s="109"/>
      <c r="E724" s="110"/>
      <c r="F724" s="110"/>
      <c r="G724" s="111" t="str">
        <f t="shared" si="14"/>
        <v/>
      </c>
      <c r="H7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4" s="104">
        <f>IF(Tabuľka1[[#This Row],[Stĺpec7]]="chyba",1,0)</f>
        <v>0</v>
      </c>
    </row>
    <row r="725" spans="1:9" x14ac:dyDescent="0.25">
      <c r="A725" s="105"/>
      <c r="B725" s="110"/>
      <c r="C725" s="110"/>
      <c r="D725" s="109"/>
      <c r="E725" s="110"/>
      <c r="F725" s="110"/>
      <c r="G725" s="111" t="str">
        <f t="shared" si="14"/>
        <v/>
      </c>
      <c r="H7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5" s="104">
        <f>IF(Tabuľka1[[#This Row],[Stĺpec7]]="chyba",1,0)</f>
        <v>0</v>
      </c>
    </row>
    <row r="726" spans="1:9" x14ac:dyDescent="0.25">
      <c r="A726" s="105"/>
      <c r="B726" s="110"/>
      <c r="C726" s="110"/>
      <c r="D726" s="109"/>
      <c r="E726" s="110"/>
      <c r="F726" s="110"/>
      <c r="G726" s="111" t="str">
        <f t="shared" si="14"/>
        <v/>
      </c>
      <c r="H7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6" s="104">
        <f>IF(Tabuľka1[[#This Row],[Stĺpec7]]="chyba",1,0)</f>
        <v>0</v>
      </c>
    </row>
    <row r="727" spans="1:9" x14ac:dyDescent="0.25">
      <c r="A727" s="105"/>
      <c r="B727" s="110"/>
      <c r="C727" s="110"/>
      <c r="D727" s="109"/>
      <c r="E727" s="110"/>
      <c r="F727" s="110"/>
      <c r="G727" s="111" t="str">
        <f t="shared" si="14"/>
        <v/>
      </c>
      <c r="H7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7" s="104">
        <f>IF(Tabuľka1[[#This Row],[Stĺpec7]]="chyba",1,0)</f>
        <v>0</v>
      </c>
    </row>
    <row r="728" spans="1:9" x14ac:dyDescent="0.25">
      <c r="A728" s="105"/>
      <c r="B728" s="110"/>
      <c r="C728" s="110"/>
      <c r="D728" s="109"/>
      <c r="E728" s="110"/>
      <c r="F728" s="110"/>
      <c r="G728" s="111" t="str">
        <f t="shared" si="14"/>
        <v/>
      </c>
      <c r="H7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8" s="104">
        <f>IF(Tabuľka1[[#This Row],[Stĺpec7]]="chyba",1,0)</f>
        <v>0</v>
      </c>
    </row>
    <row r="729" spans="1:9" x14ac:dyDescent="0.25">
      <c r="A729" s="105"/>
      <c r="B729" s="110"/>
      <c r="C729" s="110"/>
      <c r="D729" s="109"/>
      <c r="E729" s="110"/>
      <c r="F729" s="110"/>
      <c r="G729" s="111" t="str">
        <f t="shared" ref="G729:G792" si="15">IF($B$8=$N$38,"vyroba",IF($B$8=$N$39,"sluzby",""))</f>
        <v/>
      </c>
      <c r="H7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29" s="104">
        <f>IF(Tabuľka1[[#This Row],[Stĺpec7]]="chyba",1,0)</f>
        <v>0</v>
      </c>
    </row>
    <row r="730" spans="1:9" x14ac:dyDescent="0.25">
      <c r="A730" s="105"/>
      <c r="B730" s="110"/>
      <c r="C730" s="110"/>
      <c r="D730" s="109"/>
      <c r="E730" s="110"/>
      <c r="F730" s="110"/>
      <c r="G730" s="111" t="str">
        <f t="shared" si="15"/>
        <v/>
      </c>
      <c r="H7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0" s="104">
        <f>IF(Tabuľka1[[#This Row],[Stĺpec7]]="chyba",1,0)</f>
        <v>0</v>
      </c>
    </row>
    <row r="731" spans="1:9" x14ac:dyDescent="0.25">
      <c r="A731" s="105"/>
      <c r="B731" s="110"/>
      <c r="C731" s="110"/>
      <c r="D731" s="109"/>
      <c r="E731" s="110"/>
      <c r="F731" s="110"/>
      <c r="G731" s="111" t="str">
        <f t="shared" si="15"/>
        <v/>
      </c>
      <c r="H7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1" s="104">
        <f>IF(Tabuľka1[[#This Row],[Stĺpec7]]="chyba",1,0)</f>
        <v>0</v>
      </c>
    </row>
    <row r="732" spans="1:9" x14ac:dyDescent="0.25">
      <c r="A732" s="105"/>
      <c r="B732" s="110"/>
      <c r="C732" s="110"/>
      <c r="D732" s="109"/>
      <c r="E732" s="110"/>
      <c r="F732" s="110"/>
      <c r="G732" s="111" t="str">
        <f t="shared" si="15"/>
        <v/>
      </c>
      <c r="H7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2" s="104">
        <f>IF(Tabuľka1[[#This Row],[Stĺpec7]]="chyba",1,0)</f>
        <v>0</v>
      </c>
    </row>
    <row r="733" spans="1:9" x14ac:dyDescent="0.25">
      <c r="A733" s="105"/>
      <c r="B733" s="110"/>
      <c r="C733" s="110"/>
      <c r="D733" s="109"/>
      <c r="E733" s="110"/>
      <c r="F733" s="110"/>
      <c r="G733" s="111" t="str">
        <f t="shared" si="15"/>
        <v/>
      </c>
      <c r="H7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3" s="104">
        <f>IF(Tabuľka1[[#This Row],[Stĺpec7]]="chyba",1,0)</f>
        <v>0</v>
      </c>
    </row>
    <row r="734" spans="1:9" x14ac:dyDescent="0.25">
      <c r="A734" s="105"/>
      <c r="B734" s="110"/>
      <c r="C734" s="110"/>
      <c r="D734" s="109"/>
      <c r="E734" s="110"/>
      <c r="F734" s="110"/>
      <c r="G734" s="111" t="str">
        <f t="shared" si="15"/>
        <v/>
      </c>
      <c r="H7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4" s="104">
        <f>IF(Tabuľka1[[#This Row],[Stĺpec7]]="chyba",1,0)</f>
        <v>0</v>
      </c>
    </row>
    <row r="735" spans="1:9" x14ac:dyDescent="0.25">
      <c r="A735" s="105"/>
      <c r="B735" s="110"/>
      <c r="C735" s="110"/>
      <c r="D735" s="109"/>
      <c r="E735" s="110"/>
      <c r="F735" s="110"/>
      <c r="G735" s="111" t="str">
        <f t="shared" si="15"/>
        <v/>
      </c>
      <c r="H7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5" s="104">
        <f>IF(Tabuľka1[[#This Row],[Stĺpec7]]="chyba",1,0)</f>
        <v>0</v>
      </c>
    </row>
    <row r="736" spans="1:9" x14ac:dyDescent="0.25">
      <c r="A736" s="105"/>
      <c r="B736" s="110"/>
      <c r="C736" s="110"/>
      <c r="D736" s="109"/>
      <c r="E736" s="110"/>
      <c r="F736" s="110"/>
      <c r="G736" s="111" t="str">
        <f t="shared" si="15"/>
        <v/>
      </c>
      <c r="H7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6" s="104">
        <f>IF(Tabuľka1[[#This Row],[Stĺpec7]]="chyba",1,0)</f>
        <v>0</v>
      </c>
    </row>
    <row r="737" spans="1:9" x14ac:dyDescent="0.25">
      <c r="A737" s="105"/>
      <c r="B737" s="110"/>
      <c r="C737" s="110"/>
      <c r="D737" s="109"/>
      <c r="E737" s="110"/>
      <c r="F737" s="110"/>
      <c r="G737" s="111" t="str">
        <f t="shared" si="15"/>
        <v/>
      </c>
      <c r="H7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7" s="104">
        <f>IF(Tabuľka1[[#This Row],[Stĺpec7]]="chyba",1,0)</f>
        <v>0</v>
      </c>
    </row>
    <row r="738" spans="1:9" x14ac:dyDescent="0.25">
      <c r="A738" s="105"/>
      <c r="B738" s="110"/>
      <c r="C738" s="110"/>
      <c r="D738" s="109"/>
      <c r="E738" s="110"/>
      <c r="F738" s="110"/>
      <c r="G738" s="111" t="str">
        <f t="shared" si="15"/>
        <v/>
      </c>
      <c r="H7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8" s="104">
        <f>IF(Tabuľka1[[#This Row],[Stĺpec7]]="chyba",1,0)</f>
        <v>0</v>
      </c>
    </row>
    <row r="739" spans="1:9" x14ac:dyDescent="0.25">
      <c r="A739" s="105"/>
      <c r="B739" s="110"/>
      <c r="C739" s="110"/>
      <c r="D739" s="109"/>
      <c r="E739" s="110"/>
      <c r="F739" s="110"/>
      <c r="G739" s="111" t="str">
        <f t="shared" si="15"/>
        <v/>
      </c>
      <c r="H7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39" s="104">
        <f>IF(Tabuľka1[[#This Row],[Stĺpec7]]="chyba",1,0)</f>
        <v>0</v>
      </c>
    </row>
    <row r="740" spans="1:9" x14ac:dyDescent="0.25">
      <c r="A740" s="105"/>
      <c r="B740" s="110"/>
      <c r="C740" s="110"/>
      <c r="D740" s="109"/>
      <c r="E740" s="110"/>
      <c r="F740" s="110"/>
      <c r="G740" s="111" t="str">
        <f t="shared" si="15"/>
        <v/>
      </c>
      <c r="H7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0" s="104">
        <f>IF(Tabuľka1[[#This Row],[Stĺpec7]]="chyba",1,0)</f>
        <v>0</v>
      </c>
    </row>
    <row r="741" spans="1:9" x14ac:dyDescent="0.25">
      <c r="A741" s="105"/>
      <c r="B741" s="110"/>
      <c r="C741" s="110"/>
      <c r="D741" s="109"/>
      <c r="E741" s="110"/>
      <c r="F741" s="110"/>
      <c r="G741" s="111" t="str">
        <f t="shared" si="15"/>
        <v/>
      </c>
      <c r="H7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1" s="104">
        <f>IF(Tabuľka1[[#This Row],[Stĺpec7]]="chyba",1,0)</f>
        <v>0</v>
      </c>
    </row>
    <row r="742" spans="1:9" x14ac:dyDescent="0.25">
      <c r="A742" s="105"/>
      <c r="B742" s="110"/>
      <c r="C742" s="110"/>
      <c r="D742" s="109"/>
      <c r="E742" s="110"/>
      <c r="F742" s="110"/>
      <c r="G742" s="111" t="str">
        <f t="shared" si="15"/>
        <v/>
      </c>
      <c r="H7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2" s="104">
        <f>IF(Tabuľka1[[#This Row],[Stĺpec7]]="chyba",1,0)</f>
        <v>0</v>
      </c>
    </row>
    <row r="743" spans="1:9" x14ac:dyDescent="0.25">
      <c r="A743" s="105"/>
      <c r="B743" s="110"/>
      <c r="C743" s="110"/>
      <c r="D743" s="109"/>
      <c r="E743" s="110"/>
      <c r="F743" s="110"/>
      <c r="G743" s="111" t="str">
        <f t="shared" si="15"/>
        <v/>
      </c>
      <c r="H7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3" s="104">
        <f>IF(Tabuľka1[[#This Row],[Stĺpec7]]="chyba",1,0)</f>
        <v>0</v>
      </c>
    </row>
    <row r="744" spans="1:9" x14ac:dyDescent="0.25">
      <c r="A744" s="105"/>
      <c r="B744" s="110"/>
      <c r="C744" s="110"/>
      <c r="D744" s="109"/>
      <c r="E744" s="110"/>
      <c r="F744" s="110"/>
      <c r="G744" s="111" t="str">
        <f t="shared" si="15"/>
        <v/>
      </c>
      <c r="H7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4" s="104">
        <f>IF(Tabuľka1[[#This Row],[Stĺpec7]]="chyba",1,0)</f>
        <v>0</v>
      </c>
    </row>
    <row r="745" spans="1:9" x14ac:dyDescent="0.25">
      <c r="A745" s="105"/>
      <c r="B745" s="110"/>
      <c r="C745" s="110"/>
      <c r="D745" s="109"/>
      <c r="E745" s="110"/>
      <c r="F745" s="110"/>
      <c r="G745" s="111" t="str">
        <f t="shared" si="15"/>
        <v/>
      </c>
      <c r="H7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5" s="104">
        <f>IF(Tabuľka1[[#This Row],[Stĺpec7]]="chyba",1,0)</f>
        <v>0</v>
      </c>
    </row>
    <row r="746" spans="1:9" x14ac:dyDescent="0.25">
      <c r="A746" s="105"/>
      <c r="B746" s="110"/>
      <c r="C746" s="110"/>
      <c r="D746" s="109"/>
      <c r="E746" s="110"/>
      <c r="F746" s="110"/>
      <c r="G746" s="111" t="str">
        <f t="shared" si="15"/>
        <v/>
      </c>
      <c r="H7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6" s="104">
        <f>IF(Tabuľka1[[#This Row],[Stĺpec7]]="chyba",1,0)</f>
        <v>0</v>
      </c>
    </row>
    <row r="747" spans="1:9" x14ac:dyDescent="0.25">
      <c r="A747" s="105"/>
      <c r="B747" s="110"/>
      <c r="C747" s="110"/>
      <c r="D747" s="109"/>
      <c r="E747" s="110"/>
      <c r="F747" s="110"/>
      <c r="G747" s="111" t="str">
        <f t="shared" si="15"/>
        <v/>
      </c>
      <c r="H7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7" s="104">
        <f>IF(Tabuľka1[[#This Row],[Stĺpec7]]="chyba",1,0)</f>
        <v>0</v>
      </c>
    </row>
    <row r="748" spans="1:9" x14ac:dyDescent="0.25">
      <c r="A748" s="105"/>
      <c r="B748" s="110"/>
      <c r="C748" s="110"/>
      <c r="D748" s="109"/>
      <c r="E748" s="110"/>
      <c r="F748" s="110"/>
      <c r="G748" s="111" t="str">
        <f t="shared" si="15"/>
        <v/>
      </c>
      <c r="H7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8" s="104">
        <f>IF(Tabuľka1[[#This Row],[Stĺpec7]]="chyba",1,0)</f>
        <v>0</v>
      </c>
    </row>
    <row r="749" spans="1:9" x14ac:dyDescent="0.25">
      <c r="A749" s="105"/>
      <c r="B749" s="110"/>
      <c r="C749" s="110"/>
      <c r="D749" s="109"/>
      <c r="E749" s="110"/>
      <c r="F749" s="110"/>
      <c r="G749" s="111" t="str">
        <f t="shared" si="15"/>
        <v/>
      </c>
      <c r="H7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49" s="104">
        <f>IF(Tabuľka1[[#This Row],[Stĺpec7]]="chyba",1,0)</f>
        <v>0</v>
      </c>
    </row>
    <row r="750" spans="1:9" x14ac:dyDescent="0.25">
      <c r="A750" s="105"/>
      <c r="B750" s="110"/>
      <c r="C750" s="110"/>
      <c r="D750" s="109"/>
      <c r="E750" s="110"/>
      <c r="F750" s="110"/>
      <c r="G750" s="111" t="str">
        <f t="shared" si="15"/>
        <v/>
      </c>
      <c r="H7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0" s="104">
        <f>IF(Tabuľka1[[#This Row],[Stĺpec7]]="chyba",1,0)</f>
        <v>0</v>
      </c>
    </row>
    <row r="751" spans="1:9" x14ac:dyDescent="0.25">
      <c r="A751" s="105"/>
      <c r="B751" s="110"/>
      <c r="C751" s="110"/>
      <c r="D751" s="109"/>
      <c r="E751" s="110"/>
      <c r="F751" s="110"/>
      <c r="G751" s="111" t="str">
        <f t="shared" si="15"/>
        <v/>
      </c>
      <c r="H7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1" s="104">
        <f>IF(Tabuľka1[[#This Row],[Stĺpec7]]="chyba",1,0)</f>
        <v>0</v>
      </c>
    </row>
    <row r="752" spans="1:9" x14ac:dyDescent="0.25">
      <c r="A752" s="105"/>
      <c r="B752" s="110"/>
      <c r="C752" s="110"/>
      <c r="D752" s="109"/>
      <c r="E752" s="110"/>
      <c r="F752" s="110"/>
      <c r="G752" s="111" t="str">
        <f t="shared" si="15"/>
        <v/>
      </c>
      <c r="H7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2" s="104">
        <f>IF(Tabuľka1[[#This Row],[Stĺpec7]]="chyba",1,0)</f>
        <v>0</v>
      </c>
    </row>
    <row r="753" spans="1:9" x14ac:dyDescent="0.25">
      <c r="A753" s="105"/>
      <c r="B753" s="110"/>
      <c r="C753" s="110"/>
      <c r="D753" s="109"/>
      <c r="E753" s="110"/>
      <c r="F753" s="110"/>
      <c r="G753" s="111" t="str">
        <f t="shared" si="15"/>
        <v/>
      </c>
      <c r="H7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3" s="104">
        <f>IF(Tabuľka1[[#This Row],[Stĺpec7]]="chyba",1,0)</f>
        <v>0</v>
      </c>
    </row>
    <row r="754" spans="1:9" x14ac:dyDescent="0.25">
      <c r="A754" s="105"/>
      <c r="B754" s="110"/>
      <c r="C754" s="110"/>
      <c r="D754" s="109"/>
      <c r="E754" s="110"/>
      <c r="F754" s="110"/>
      <c r="G754" s="111" t="str">
        <f t="shared" si="15"/>
        <v/>
      </c>
      <c r="H7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4" s="104">
        <f>IF(Tabuľka1[[#This Row],[Stĺpec7]]="chyba",1,0)</f>
        <v>0</v>
      </c>
    </row>
    <row r="755" spans="1:9" x14ac:dyDescent="0.25">
      <c r="A755" s="105"/>
      <c r="B755" s="110"/>
      <c r="C755" s="110"/>
      <c r="D755" s="109"/>
      <c r="E755" s="110"/>
      <c r="F755" s="110"/>
      <c r="G755" s="111" t="str">
        <f t="shared" si="15"/>
        <v/>
      </c>
      <c r="H7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5" s="104">
        <f>IF(Tabuľka1[[#This Row],[Stĺpec7]]="chyba",1,0)</f>
        <v>0</v>
      </c>
    </row>
    <row r="756" spans="1:9" x14ac:dyDescent="0.25">
      <c r="A756" s="105"/>
      <c r="B756" s="110"/>
      <c r="C756" s="110"/>
      <c r="D756" s="109"/>
      <c r="E756" s="110"/>
      <c r="F756" s="110"/>
      <c r="G756" s="111" t="str">
        <f t="shared" si="15"/>
        <v/>
      </c>
      <c r="H7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6" s="104">
        <f>IF(Tabuľka1[[#This Row],[Stĺpec7]]="chyba",1,0)</f>
        <v>0</v>
      </c>
    </row>
    <row r="757" spans="1:9" x14ac:dyDescent="0.25">
      <c r="A757" s="105"/>
      <c r="B757" s="110"/>
      <c r="C757" s="110"/>
      <c r="D757" s="109"/>
      <c r="E757" s="110"/>
      <c r="F757" s="110"/>
      <c r="G757" s="111" t="str">
        <f t="shared" si="15"/>
        <v/>
      </c>
      <c r="H7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7" s="104">
        <f>IF(Tabuľka1[[#This Row],[Stĺpec7]]="chyba",1,0)</f>
        <v>0</v>
      </c>
    </row>
    <row r="758" spans="1:9" x14ac:dyDescent="0.25">
      <c r="A758" s="105"/>
      <c r="B758" s="110"/>
      <c r="C758" s="110"/>
      <c r="D758" s="109"/>
      <c r="E758" s="110"/>
      <c r="F758" s="110"/>
      <c r="G758" s="111" t="str">
        <f t="shared" si="15"/>
        <v/>
      </c>
      <c r="H7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8" s="104">
        <f>IF(Tabuľka1[[#This Row],[Stĺpec7]]="chyba",1,0)</f>
        <v>0</v>
      </c>
    </row>
    <row r="759" spans="1:9" x14ac:dyDescent="0.25">
      <c r="A759" s="105"/>
      <c r="B759" s="110"/>
      <c r="C759" s="110"/>
      <c r="D759" s="109"/>
      <c r="E759" s="110"/>
      <c r="F759" s="110"/>
      <c r="G759" s="111" t="str">
        <f t="shared" si="15"/>
        <v/>
      </c>
      <c r="H7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59" s="104">
        <f>IF(Tabuľka1[[#This Row],[Stĺpec7]]="chyba",1,0)</f>
        <v>0</v>
      </c>
    </row>
    <row r="760" spans="1:9" x14ac:dyDescent="0.25">
      <c r="A760" s="105"/>
      <c r="B760" s="110"/>
      <c r="C760" s="110"/>
      <c r="D760" s="109"/>
      <c r="E760" s="110"/>
      <c r="F760" s="110"/>
      <c r="G760" s="111" t="str">
        <f t="shared" si="15"/>
        <v/>
      </c>
      <c r="H7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0" s="104">
        <f>IF(Tabuľka1[[#This Row],[Stĺpec7]]="chyba",1,0)</f>
        <v>0</v>
      </c>
    </row>
    <row r="761" spans="1:9" x14ac:dyDescent="0.25">
      <c r="A761" s="105"/>
      <c r="B761" s="110"/>
      <c r="C761" s="110"/>
      <c r="D761" s="109"/>
      <c r="E761" s="110"/>
      <c r="F761" s="110"/>
      <c r="G761" s="111" t="str">
        <f t="shared" si="15"/>
        <v/>
      </c>
      <c r="H7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1" s="104">
        <f>IF(Tabuľka1[[#This Row],[Stĺpec7]]="chyba",1,0)</f>
        <v>0</v>
      </c>
    </row>
    <row r="762" spans="1:9" x14ac:dyDescent="0.25">
      <c r="A762" s="105"/>
      <c r="B762" s="110"/>
      <c r="C762" s="110"/>
      <c r="D762" s="109"/>
      <c r="E762" s="110"/>
      <c r="F762" s="110"/>
      <c r="G762" s="111" t="str">
        <f t="shared" si="15"/>
        <v/>
      </c>
      <c r="H7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2" s="104">
        <f>IF(Tabuľka1[[#This Row],[Stĺpec7]]="chyba",1,0)</f>
        <v>0</v>
      </c>
    </row>
    <row r="763" spans="1:9" x14ac:dyDescent="0.25">
      <c r="A763" s="105"/>
      <c r="B763" s="110"/>
      <c r="C763" s="110"/>
      <c r="D763" s="109"/>
      <c r="E763" s="110"/>
      <c r="F763" s="110"/>
      <c r="G763" s="111" t="str">
        <f t="shared" si="15"/>
        <v/>
      </c>
      <c r="H7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3" s="104">
        <f>IF(Tabuľka1[[#This Row],[Stĺpec7]]="chyba",1,0)</f>
        <v>0</v>
      </c>
    </row>
    <row r="764" spans="1:9" x14ac:dyDescent="0.25">
      <c r="A764" s="105"/>
      <c r="B764" s="110"/>
      <c r="C764" s="110"/>
      <c r="D764" s="109"/>
      <c r="E764" s="110"/>
      <c r="F764" s="110"/>
      <c r="G764" s="111" t="str">
        <f t="shared" si="15"/>
        <v/>
      </c>
      <c r="H7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4" s="104">
        <f>IF(Tabuľka1[[#This Row],[Stĺpec7]]="chyba",1,0)</f>
        <v>0</v>
      </c>
    </row>
    <row r="765" spans="1:9" x14ac:dyDescent="0.25">
      <c r="A765" s="105"/>
      <c r="B765" s="110"/>
      <c r="C765" s="110"/>
      <c r="D765" s="109"/>
      <c r="E765" s="110"/>
      <c r="F765" s="110"/>
      <c r="G765" s="111" t="str">
        <f t="shared" si="15"/>
        <v/>
      </c>
      <c r="H7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5" s="104">
        <f>IF(Tabuľka1[[#This Row],[Stĺpec7]]="chyba",1,0)</f>
        <v>0</v>
      </c>
    </row>
    <row r="766" spans="1:9" x14ac:dyDescent="0.25">
      <c r="A766" s="105"/>
      <c r="B766" s="110"/>
      <c r="C766" s="110"/>
      <c r="D766" s="109"/>
      <c r="E766" s="110"/>
      <c r="F766" s="110"/>
      <c r="G766" s="111" t="str">
        <f t="shared" si="15"/>
        <v/>
      </c>
      <c r="H7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6" s="104">
        <f>IF(Tabuľka1[[#This Row],[Stĺpec7]]="chyba",1,0)</f>
        <v>0</v>
      </c>
    </row>
    <row r="767" spans="1:9" x14ac:dyDescent="0.25">
      <c r="A767" s="105"/>
      <c r="B767" s="110"/>
      <c r="C767" s="110"/>
      <c r="D767" s="109"/>
      <c r="E767" s="110"/>
      <c r="F767" s="110"/>
      <c r="G767" s="111" t="str">
        <f t="shared" si="15"/>
        <v/>
      </c>
      <c r="H7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7" s="104">
        <f>IF(Tabuľka1[[#This Row],[Stĺpec7]]="chyba",1,0)</f>
        <v>0</v>
      </c>
    </row>
    <row r="768" spans="1:9" x14ac:dyDescent="0.25">
      <c r="A768" s="105"/>
      <c r="B768" s="110"/>
      <c r="C768" s="110"/>
      <c r="D768" s="109"/>
      <c r="E768" s="110"/>
      <c r="F768" s="110"/>
      <c r="G768" s="111" t="str">
        <f t="shared" si="15"/>
        <v/>
      </c>
      <c r="H7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8" s="104">
        <f>IF(Tabuľka1[[#This Row],[Stĺpec7]]="chyba",1,0)</f>
        <v>0</v>
      </c>
    </row>
    <row r="769" spans="1:9" x14ac:dyDescent="0.25">
      <c r="A769" s="105"/>
      <c r="B769" s="110"/>
      <c r="C769" s="110"/>
      <c r="D769" s="109"/>
      <c r="E769" s="110"/>
      <c r="F769" s="110"/>
      <c r="G769" s="111" t="str">
        <f t="shared" si="15"/>
        <v/>
      </c>
      <c r="H7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69" s="104">
        <f>IF(Tabuľka1[[#This Row],[Stĺpec7]]="chyba",1,0)</f>
        <v>0</v>
      </c>
    </row>
    <row r="770" spans="1:9" x14ac:dyDescent="0.25">
      <c r="A770" s="105"/>
      <c r="B770" s="110"/>
      <c r="C770" s="110"/>
      <c r="D770" s="109"/>
      <c r="E770" s="110"/>
      <c r="F770" s="110"/>
      <c r="G770" s="111" t="str">
        <f t="shared" si="15"/>
        <v/>
      </c>
      <c r="H7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0" s="104">
        <f>IF(Tabuľka1[[#This Row],[Stĺpec7]]="chyba",1,0)</f>
        <v>0</v>
      </c>
    </row>
    <row r="771" spans="1:9" x14ac:dyDescent="0.25">
      <c r="A771" s="105"/>
      <c r="B771" s="110"/>
      <c r="C771" s="110"/>
      <c r="D771" s="109"/>
      <c r="E771" s="110"/>
      <c r="F771" s="110"/>
      <c r="G771" s="111" t="str">
        <f t="shared" si="15"/>
        <v/>
      </c>
      <c r="H7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1" s="104">
        <f>IF(Tabuľka1[[#This Row],[Stĺpec7]]="chyba",1,0)</f>
        <v>0</v>
      </c>
    </row>
    <row r="772" spans="1:9" x14ac:dyDescent="0.25">
      <c r="A772" s="105"/>
      <c r="B772" s="110"/>
      <c r="C772" s="110"/>
      <c r="D772" s="109"/>
      <c r="E772" s="110"/>
      <c r="F772" s="110"/>
      <c r="G772" s="111" t="str">
        <f t="shared" si="15"/>
        <v/>
      </c>
      <c r="H7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2" s="104">
        <f>IF(Tabuľka1[[#This Row],[Stĺpec7]]="chyba",1,0)</f>
        <v>0</v>
      </c>
    </row>
    <row r="773" spans="1:9" x14ac:dyDescent="0.25">
      <c r="A773" s="105"/>
      <c r="B773" s="110"/>
      <c r="C773" s="110"/>
      <c r="D773" s="109"/>
      <c r="E773" s="110"/>
      <c r="F773" s="110"/>
      <c r="G773" s="111" t="str">
        <f t="shared" si="15"/>
        <v/>
      </c>
      <c r="H7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3" s="104">
        <f>IF(Tabuľka1[[#This Row],[Stĺpec7]]="chyba",1,0)</f>
        <v>0</v>
      </c>
    </row>
    <row r="774" spans="1:9" x14ac:dyDescent="0.25">
      <c r="A774" s="105"/>
      <c r="B774" s="110"/>
      <c r="C774" s="110"/>
      <c r="D774" s="109"/>
      <c r="E774" s="110"/>
      <c r="F774" s="110"/>
      <c r="G774" s="111" t="str">
        <f t="shared" si="15"/>
        <v/>
      </c>
      <c r="H7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4" s="104">
        <f>IF(Tabuľka1[[#This Row],[Stĺpec7]]="chyba",1,0)</f>
        <v>0</v>
      </c>
    </row>
    <row r="775" spans="1:9" x14ac:dyDescent="0.25">
      <c r="A775" s="105"/>
      <c r="B775" s="110"/>
      <c r="C775" s="110"/>
      <c r="D775" s="109"/>
      <c r="E775" s="110"/>
      <c r="F775" s="110"/>
      <c r="G775" s="111" t="str">
        <f t="shared" si="15"/>
        <v/>
      </c>
      <c r="H7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5" s="104">
        <f>IF(Tabuľka1[[#This Row],[Stĺpec7]]="chyba",1,0)</f>
        <v>0</v>
      </c>
    </row>
    <row r="776" spans="1:9" x14ac:dyDescent="0.25">
      <c r="A776" s="105"/>
      <c r="B776" s="110"/>
      <c r="C776" s="110"/>
      <c r="D776" s="109"/>
      <c r="E776" s="110"/>
      <c r="F776" s="110"/>
      <c r="G776" s="111" t="str">
        <f t="shared" si="15"/>
        <v/>
      </c>
      <c r="H7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6" s="104">
        <f>IF(Tabuľka1[[#This Row],[Stĺpec7]]="chyba",1,0)</f>
        <v>0</v>
      </c>
    </row>
    <row r="777" spans="1:9" x14ac:dyDescent="0.25">
      <c r="A777" s="105"/>
      <c r="B777" s="110"/>
      <c r="C777" s="110"/>
      <c r="D777" s="109"/>
      <c r="E777" s="110"/>
      <c r="F777" s="110"/>
      <c r="G777" s="111" t="str">
        <f t="shared" si="15"/>
        <v/>
      </c>
      <c r="H7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7" s="104">
        <f>IF(Tabuľka1[[#This Row],[Stĺpec7]]="chyba",1,0)</f>
        <v>0</v>
      </c>
    </row>
    <row r="778" spans="1:9" x14ac:dyDescent="0.25">
      <c r="A778" s="105"/>
      <c r="B778" s="110"/>
      <c r="C778" s="110"/>
      <c r="D778" s="109"/>
      <c r="E778" s="110"/>
      <c r="F778" s="110"/>
      <c r="G778" s="111" t="str">
        <f t="shared" si="15"/>
        <v/>
      </c>
      <c r="H7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8" s="104">
        <f>IF(Tabuľka1[[#This Row],[Stĺpec7]]="chyba",1,0)</f>
        <v>0</v>
      </c>
    </row>
    <row r="779" spans="1:9" x14ac:dyDescent="0.25">
      <c r="A779" s="105"/>
      <c r="B779" s="110"/>
      <c r="C779" s="110"/>
      <c r="D779" s="109"/>
      <c r="E779" s="110"/>
      <c r="F779" s="110"/>
      <c r="G779" s="111" t="str">
        <f t="shared" si="15"/>
        <v/>
      </c>
      <c r="H7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79" s="104">
        <f>IF(Tabuľka1[[#This Row],[Stĺpec7]]="chyba",1,0)</f>
        <v>0</v>
      </c>
    </row>
    <row r="780" spans="1:9" x14ac:dyDescent="0.25">
      <c r="A780" s="105"/>
      <c r="B780" s="110"/>
      <c r="C780" s="110"/>
      <c r="D780" s="109"/>
      <c r="E780" s="110"/>
      <c r="F780" s="110"/>
      <c r="G780" s="111" t="str">
        <f t="shared" si="15"/>
        <v/>
      </c>
      <c r="H7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0" s="104">
        <f>IF(Tabuľka1[[#This Row],[Stĺpec7]]="chyba",1,0)</f>
        <v>0</v>
      </c>
    </row>
    <row r="781" spans="1:9" x14ac:dyDescent="0.25">
      <c r="A781" s="105"/>
      <c r="B781" s="110"/>
      <c r="C781" s="110"/>
      <c r="D781" s="109"/>
      <c r="E781" s="110"/>
      <c r="F781" s="110"/>
      <c r="G781" s="111" t="str">
        <f t="shared" si="15"/>
        <v/>
      </c>
      <c r="H7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1" s="104">
        <f>IF(Tabuľka1[[#This Row],[Stĺpec7]]="chyba",1,0)</f>
        <v>0</v>
      </c>
    </row>
    <row r="782" spans="1:9" x14ac:dyDescent="0.25">
      <c r="A782" s="105"/>
      <c r="B782" s="110"/>
      <c r="C782" s="110"/>
      <c r="D782" s="109"/>
      <c r="E782" s="110"/>
      <c r="F782" s="110"/>
      <c r="G782" s="111" t="str">
        <f t="shared" si="15"/>
        <v/>
      </c>
      <c r="H7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2" s="104">
        <f>IF(Tabuľka1[[#This Row],[Stĺpec7]]="chyba",1,0)</f>
        <v>0</v>
      </c>
    </row>
    <row r="783" spans="1:9" x14ac:dyDescent="0.25">
      <c r="A783" s="105"/>
      <c r="B783" s="110"/>
      <c r="C783" s="110"/>
      <c r="D783" s="109"/>
      <c r="E783" s="110"/>
      <c r="F783" s="110"/>
      <c r="G783" s="111" t="str">
        <f t="shared" si="15"/>
        <v/>
      </c>
      <c r="H7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3" s="104">
        <f>IF(Tabuľka1[[#This Row],[Stĺpec7]]="chyba",1,0)</f>
        <v>0</v>
      </c>
    </row>
    <row r="784" spans="1:9" x14ac:dyDescent="0.25">
      <c r="A784" s="105"/>
      <c r="B784" s="110"/>
      <c r="C784" s="110"/>
      <c r="D784" s="109"/>
      <c r="E784" s="110"/>
      <c r="F784" s="110"/>
      <c r="G784" s="111" t="str">
        <f t="shared" si="15"/>
        <v/>
      </c>
      <c r="H7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4" s="104">
        <f>IF(Tabuľka1[[#This Row],[Stĺpec7]]="chyba",1,0)</f>
        <v>0</v>
      </c>
    </row>
    <row r="785" spans="1:9" x14ac:dyDescent="0.25">
      <c r="A785" s="105"/>
      <c r="B785" s="110"/>
      <c r="C785" s="110"/>
      <c r="D785" s="109"/>
      <c r="E785" s="110"/>
      <c r="F785" s="110"/>
      <c r="G785" s="111" t="str">
        <f t="shared" si="15"/>
        <v/>
      </c>
      <c r="H7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5" s="104">
        <f>IF(Tabuľka1[[#This Row],[Stĺpec7]]="chyba",1,0)</f>
        <v>0</v>
      </c>
    </row>
    <row r="786" spans="1:9" x14ac:dyDescent="0.25">
      <c r="A786" s="105"/>
      <c r="B786" s="110"/>
      <c r="C786" s="110"/>
      <c r="D786" s="109"/>
      <c r="E786" s="110"/>
      <c r="F786" s="110"/>
      <c r="G786" s="111" t="str">
        <f t="shared" si="15"/>
        <v/>
      </c>
      <c r="H7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6" s="104">
        <f>IF(Tabuľka1[[#This Row],[Stĺpec7]]="chyba",1,0)</f>
        <v>0</v>
      </c>
    </row>
    <row r="787" spans="1:9" x14ac:dyDescent="0.25">
      <c r="A787" s="105"/>
      <c r="B787" s="110"/>
      <c r="C787" s="110"/>
      <c r="D787" s="109"/>
      <c r="E787" s="110"/>
      <c r="F787" s="110"/>
      <c r="G787" s="111" t="str">
        <f t="shared" si="15"/>
        <v/>
      </c>
      <c r="H7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7" s="104">
        <f>IF(Tabuľka1[[#This Row],[Stĺpec7]]="chyba",1,0)</f>
        <v>0</v>
      </c>
    </row>
    <row r="788" spans="1:9" x14ac:dyDescent="0.25">
      <c r="A788" s="105"/>
      <c r="B788" s="110"/>
      <c r="C788" s="110"/>
      <c r="D788" s="109"/>
      <c r="E788" s="110"/>
      <c r="F788" s="110"/>
      <c r="G788" s="111" t="str">
        <f t="shared" si="15"/>
        <v/>
      </c>
      <c r="H7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8" s="104">
        <f>IF(Tabuľka1[[#This Row],[Stĺpec7]]="chyba",1,0)</f>
        <v>0</v>
      </c>
    </row>
    <row r="789" spans="1:9" x14ac:dyDescent="0.25">
      <c r="A789" s="105"/>
      <c r="B789" s="110"/>
      <c r="C789" s="110"/>
      <c r="D789" s="109"/>
      <c r="E789" s="110"/>
      <c r="F789" s="110"/>
      <c r="G789" s="111" t="str">
        <f t="shared" si="15"/>
        <v/>
      </c>
      <c r="H7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89" s="104">
        <f>IF(Tabuľka1[[#This Row],[Stĺpec7]]="chyba",1,0)</f>
        <v>0</v>
      </c>
    </row>
    <row r="790" spans="1:9" x14ac:dyDescent="0.25">
      <c r="A790" s="105"/>
      <c r="B790" s="110"/>
      <c r="C790" s="110"/>
      <c r="D790" s="109"/>
      <c r="E790" s="110"/>
      <c r="F790" s="110"/>
      <c r="G790" s="111" t="str">
        <f t="shared" si="15"/>
        <v/>
      </c>
      <c r="H7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0" s="104">
        <f>IF(Tabuľka1[[#This Row],[Stĺpec7]]="chyba",1,0)</f>
        <v>0</v>
      </c>
    </row>
    <row r="791" spans="1:9" x14ac:dyDescent="0.25">
      <c r="A791" s="105"/>
      <c r="B791" s="110"/>
      <c r="C791" s="110"/>
      <c r="D791" s="109"/>
      <c r="E791" s="110"/>
      <c r="F791" s="110"/>
      <c r="G791" s="111" t="str">
        <f t="shared" si="15"/>
        <v/>
      </c>
      <c r="H7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1" s="104">
        <f>IF(Tabuľka1[[#This Row],[Stĺpec7]]="chyba",1,0)</f>
        <v>0</v>
      </c>
    </row>
    <row r="792" spans="1:9" x14ac:dyDescent="0.25">
      <c r="A792" s="105"/>
      <c r="B792" s="110"/>
      <c r="C792" s="110"/>
      <c r="D792" s="109"/>
      <c r="E792" s="110"/>
      <c r="F792" s="110"/>
      <c r="G792" s="111" t="str">
        <f t="shared" si="15"/>
        <v/>
      </c>
      <c r="H7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2" s="104">
        <f>IF(Tabuľka1[[#This Row],[Stĺpec7]]="chyba",1,0)</f>
        <v>0</v>
      </c>
    </row>
    <row r="793" spans="1:9" x14ac:dyDescent="0.25">
      <c r="A793" s="105"/>
      <c r="B793" s="110"/>
      <c r="C793" s="110"/>
      <c r="D793" s="109"/>
      <c r="E793" s="110"/>
      <c r="F793" s="110"/>
      <c r="G793" s="111" t="str">
        <f t="shared" ref="G793:G856" si="16">IF($B$8=$N$38,"vyroba",IF($B$8=$N$39,"sluzby",""))</f>
        <v/>
      </c>
      <c r="H7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3" s="104">
        <f>IF(Tabuľka1[[#This Row],[Stĺpec7]]="chyba",1,0)</f>
        <v>0</v>
      </c>
    </row>
    <row r="794" spans="1:9" x14ac:dyDescent="0.25">
      <c r="A794" s="105"/>
      <c r="B794" s="110"/>
      <c r="C794" s="110"/>
      <c r="D794" s="109"/>
      <c r="E794" s="110"/>
      <c r="F794" s="110"/>
      <c r="G794" s="111" t="str">
        <f t="shared" si="16"/>
        <v/>
      </c>
      <c r="H7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4" s="104">
        <f>IF(Tabuľka1[[#This Row],[Stĺpec7]]="chyba",1,0)</f>
        <v>0</v>
      </c>
    </row>
    <row r="795" spans="1:9" x14ac:dyDescent="0.25">
      <c r="A795" s="105"/>
      <c r="B795" s="110"/>
      <c r="C795" s="110"/>
      <c r="D795" s="109"/>
      <c r="E795" s="110"/>
      <c r="F795" s="110"/>
      <c r="G795" s="111" t="str">
        <f t="shared" si="16"/>
        <v/>
      </c>
      <c r="H7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5" s="104">
        <f>IF(Tabuľka1[[#This Row],[Stĺpec7]]="chyba",1,0)</f>
        <v>0</v>
      </c>
    </row>
    <row r="796" spans="1:9" x14ac:dyDescent="0.25">
      <c r="A796" s="105"/>
      <c r="B796" s="110"/>
      <c r="C796" s="110"/>
      <c r="D796" s="109"/>
      <c r="E796" s="110"/>
      <c r="F796" s="110"/>
      <c r="G796" s="111" t="str">
        <f t="shared" si="16"/>
        <v/>
      </c>
      <c r="H7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6" s="104">
        <f>IF(Tabuľka1[[#This Row],[Stĺpec7]]="chyba",1,0)</f>
        <v>0</v>
      </c>
    </row>
    <row r="797" spans="1:9" x14ac:dyDescent="0.25">
      <c r="A797" s="105"/>
      <c r="B797" s="110"/>
      <c r="C797" s="110"/>
      <c r="D797" s="109"/>
      <c r="E797" s="110"/>
      <c r="F797" s="110"/>
      <c r="G797" s="111" t="str">
        <f t="shared" si="16"/>
        <v/>
      </c>
      <c r="H7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7" s="104">
        <f>IF(Tabuľka1[[#This Row],[Stĺpec7]]="chyba",1,0)</f>
        <v>0</v>
      </c>
    </row>
    <row r="798" spans="1:9" x14ac:dyDescent="0.25">
      <c r="A798" s="105"/>
      <c r="B798" s="110"/>
      <c r="C798" s="110"/>
      <c r="D798" s="109"/>
      <c r="E798" s="110"/>
      <c r="F798" s="110"/>
      <c r="G798" s="111" t="str">
        <f t="shared" si="16"/>
        <v/>
      </c>
      <c r="H7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8" s="104">
        <f>IF(Tabuľka1[[#This Row],[Stĺpec7]]="chyba",1,0)</f>
        <v>0</v>
      </c>
    </row>
    <row r="799" spans="1:9" x14ac:dyDescent="0.25">
      <c r="A799" s="105"/>
      <c r="B799" s="110"/>
      <c r="C799" s="110"/>
      <c r="D799" s="109"/>
      <c r="E799" s="110"/>
      <c r="F799" s="110"/>
      <c r="G799" s="111" t="str">
        <f t="shared" si="16"/>
        <v/>
      </c>
      <c r="H7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799" s="104">
        <f>IF(Tabuľka1[[#This Row],[Stĺpec7]]="chyba",1,0)</f>
        <v>0</v>
      </c>
    </row>
    <row r="800" spans="1:9" x14ac:dyDescent="0.25">
      <c r="A800" s="105"/>
      <c r="B800" s="110"/>
      <c r="C800" s="110"/>
      <c r="D800" s="109"/>
      <c r="E800" s="110"/>
      <c r="F800" s="110"/>
      <c r="G800" s="111" t="str">
        <f t="shared" si="16"/>
        <v/>
      </c>
      <c r="H8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0" s="104">
        <f>IF(Tabuľka1[[#This Row],[Stĺpec7]]="chyba",1,0)</f>
        <v>0</v>
      </c>
    </row>
    <row r="801" spans="1:9" x14ac:dyDescent="0.25">
      <c r="A801" s="105"/>
      <c r="B801" s="110"/>
      <c r="C801" s="110"/>
      <c r="D801" s="109"/>
      <c r="E801" s="110"/>
      <c r="F801" s="110"/>
      <c r="G801" s="111" t="str">
        <f t="shared" si="16"/>
        <v/>
      </c>
      <c r="H8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1" s="104">
        <f>IF(Tabuľka1[[#This Row],[Stĺpec7]]="chyba",1,0)</f>
        <v>0</v>
      </c>
    </row>
    <row r="802" spans="1:9" x14ac:dyDescent="0.25">
      <c r="A802" s="105"/>
      <c r="B802" s="110"/>
      <c r="C802" s="110"/>
      <c r="D802" s="109"/>
      <c r="E802" s="110"/>
      <c r="F802" s="110"/>
      <c r="G802" s="111" t="str">
        <f t="shared" si="16"/>
        <v/>
      </c>
      <c r="H8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2" s="104">
        <f>IF(Tabuľka1[[#This Row],[Stĺpec7]]="chyba",1,0)</f>
        <v>0</v>
      </c>
    </row>
    <row r="803" spans="1:9" x14ac:dyDescent="0.25">
      <c r="A803" s="105"/>
      <c r="B803" s="110"/>
      <c r="C803" s="110"/>
      <c r="D803" s="109"/>
      <c r="E803" s="110"/>
      <c r="F803" s="110"/>
      <c r="G803" s="111" t="str">
        <f t="shared" si="16"/>
        <v/>
      </c>
      <c r="H8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3" s="104">
        <f>IF(Tabuľka1[[#This Row],[Stĺpec7]]="chyba",1,0)</f>
        <v>0</v>
      </c>
    </row>
    <row r="804" spans="1:9" x14ac:dyDescent="0.25">
      <c r="A804" s="105"/>
      <c r="B804" s="110"/>
      <c r="C804" s="110"/>
      <c r="D804" s="109"/>
      <c r="E804" s="110"/>
      <c r="F804" s="110"/>
      <c r="G804" s="111" t="str">
        <f t="shared" si="16"/>
        <v/>
      </c>
      <c r="H8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4" s="104">
        <f>IF(Tabuľka1[[#This Row],[Stĺpec7]]="chyba",1,0)</f>
        <v>0</v>
      </c>
    </row>
    <row r="805" spans="1:9" x14ac:dyDescent="0.25">
      <c r="A805" s="105"/>
      <c r="B805" s="110"/>
      <c r="C805" s="110"/>
      <c r="D805" s="109"/>
      <c r="E805" s="110"/>
      <c r="F805" s="110"/>
      <c r="G805" s="111" t="str">
        <f t="shared" si="16"/>
        <v/>
      </c>
      <c r="H8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5" s="104">
        <f>IF(Tabuľka1[[#This Row],[Stĺpec7]]="chyba",1,0)</f>
        <v>0</v>
      </c>
    </row>
    <row r="806" spans="1:9" x14ac:dyDescent="0.25">
      <c r="A806" s="105"/>
      <c r="B806" s="110"/>
      <c r="C806" s="110"/>
      <c r="D806" s="109"/>
      <c r="E806" s="110"/>
      <c r="F806" s="110"/>
      <c r="G806" s="111" t="str">
        <f t="shared" si="16"/>
        <v/>
      </c>
      <c r="H8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6" s="104">
        <f>IF(Tabuľka1[[#This Row],[Stĺpec7]]="chyba",1,0)</f>
        <v>0</v>
      </c>
    </row>
    <row r="807" spans="1:9" x14ac:dyDescent="0.25">
      <c r="A807" s="105"/>
      <c r="B807" s="110"/>
      <c r="C807" s="110"/>
      <c r="D807" s="109"/>
      <c r="E807" s="110"/>
      <c r="F807" s="110"/>
      <c r="G807" s="111" t="str">
        <f t="shared" si="16"/>
        <v/>
      </c>
      <c r="H8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7" s="104">
        <f>IF(Tabuľka1[[#This Row],[Stĺpec7]]="chyba",1,0)</f>
        <v>0</v>
      </c>
    </row>
    <row r="808" spans="1:9" x14ac:dyDescent="0.25">
      <c r="A808" s="105"/>
      <c r="B808" s="110"/>
      <c r="C808" s="110"/>
      <c r="D808" s="109"/>
      <c r="E808" s="110"/>
      <c r="F808" s="110"/>
      <c r="G808" s="111" t="str">
        <f t="shared" si="16"/>
        <v/>
      </c>
      <c r="H8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8" s="104">
        <f>IF(Tabuľka1[[#This Row],[Stĺpec7]]="chyba",1,0)</f>
        <v>0</v>
      </c>
    </row>
    <row r="809" spans="1:9" x14ac:dyDescent="0.25">
      <c r="A809" s="105"/>
      <c r="B809" s="110"/>
      <c r="C809" s="110"/>
      <c r="D809" s="109"/>
      <c r="E809" s="110"/>
      <c r="F809" s="110"/>
      <c r="G809" s="111" t="str">
        <f t="shared" si="16"/>
        <v/>
      </c>
      <c r="H8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09" s="104">
        <f>IF(Tabuľka1[[#This Row],[Stĺpec7]]="chyba",1,0)</f>
        <v>0</v>
      </c>
    </row>
    <row r="810" spans="1:9" x14ac:dyDescent="0.25">
      <c r="A810" s="105"/>
      <c r="B810" s="110"/>
      <c r="C810" s="110"/>
      <c r="D810" s="109"/>
      <c r="E810" s="110"/>
      <c r="F810" s="110"/>
      <c r="G810" s="111" t="str">
        <f t="shared" si="16"/>
        <v/>
      </c>
      <c r="H8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0" s="104">
        <f>IF(Tabuľka1[[#This Row],[Stĺpec7]]="chyba",1,0)</f>
        <v>0</v>
      </c>
    </row>
    <row r="811" spans="1:9" x14ac:dyDescent="0.25">
      <c r="A811" s="105"/>
      <c r="B811" s="110"/>
      <c r="C811" s="110"/>
      <c r="D811" s="109"/>
      <c r="E811" s="110"/>
      <c r="F811" s="110"/>
      <c r="G811" s="111" t="str">
        <f t="shared" si="16"/>
        <v/>
      </c>
      <c r="H8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1" s="104">
        <f>IF(Tabuľka1[[#This Row],[Stĺpec7]]="chyba",1,0)</f>
        <v>0</v>
      </c>
    </row>
    <row r="812" spans="1:9" x14ac:dyDescent="0.25">
      <c r="A812" s="105"/>
      <c r="B812" s="110"/>
      <c r="C812" s="110"/>
      <c r="D812" s="109"/>
      <c r="E812" s="110"/>
      <c r="F812" s="110"/>
      <c r="G812" s="111" t="str">
        <f t="shared" si="16"/>
        <v/>
      </c>
      <c r="H8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2" s="104">
        <f>IF(Tabuľka1[[#This Row],[Stĺpec7]]="chyba",1,0)</f>
        <v>0</v>
      </c>
    </row>
    <row r="813" spans="1:9" x14ac:dyDescent="0.25">
      <c r="A813" s="105"/>
      <c r="B813" s="110"/>
      <c r="C813" s="110"/>
      <c r="D813" s="109"/>
      <c r="E813" s="110"/>
      <c r="F813" s="110"/>
      <c r="G813" s="111" t="str">
        <f t="shared" si="16"/>
        <v/>
      </c>
      <c r="H8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3" s="104">
        <f>IF(Tabuľka1[[#This Row],[Stĺpec7]]="chyba",1,0)</f>
        <v>0</v>
      </c>
    </row>
    <row r="814" spans="1:9" x14ac:dyDescent="0.25">
      <c r="A814" s="105"/>
      <c r="B814" s="110"/>
      <c r="C814" s="110"/>
      <c r="D814" s="109"/>
      <c r="E814" s="110"/>
      <c r="F814" s="110"/>
      <c r="G814" s="111" t="str">
        <f t="shared" si="16"/>
        <v/>
      </c>
      <c r="H8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4" s="104">
        <f>IF(Tabuľka1[[#This Row],[Stĺpec7]]="chyba",1,0)</f>
        <v>0</v>
      </c>
    </row>
    <row r="815" spans="1:9" x14ac:dyDescent="0.25">
      <c r="A815" s="105"/>
      <c r="B815" s="110"/>
      <c r="C815" s="110"/>
      <c r="D815" s="109"/>
      <c r="E815" s="110"/>
      <c r="F815" s="110"/>
      <c r="G815" s="111" t="str">
        <f t="shared" si="16"/>
        <v/>
      </c>
      <c r="H8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5" s="104">
        <f>IF(Tabuľka1[[#This Row],[Stĺpec7]]="chyba",1,0)</f>
        <v>0</v>
      </c>
    </row>
    <row r="816" spans="1:9" x14ac:dyDescent="0.25">
      <c r="A816" s="105"/>
      <c r="B816" s="110"/>
      <c r="C816" s="110"/>
      <c r="D816" s="109"/>
      <c r="E816" s="110"/>
      <c r="F816" s="110"/>
      <c r="G816" s="111" t="str">
        <f t="shared" si="16"/>
        <v/>
      </c>
      <c r="H8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6" s="104">
        <f>IF(Tabuľka1[[#This Row],[Stĺpec7]]="chyba",1,0)</f>
        <v>0</v>
      </c>
    </row>
    <row r="817" spans="1:9" x14ac:dyDescent="0.25">
      <c r="A817" s="105"/>
      <c r="B817" s="110"/>
      <c r="C817" s="110"/>
      <c r="D817" s="109"/>
      <c r="E817" s="110"/>
      <c r="F817" s="110"/>
      <c r="G817" s="111" t="str">
        <f t="shared" si="16"/>
        <v/>
      </c>
      <c r="H8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7" s="104">
        <f>IF(Tabuľka1[[#This Row],[Stĺpec7]]="chyba",1,0)</f>
        <v>0</v>
      </c>
    </row>
    <row r="818" spans="1:9" x14ac:dyDescent="0.25">
      <c r="A818" s="105"/>
      <c r="B818" s="110"/>
      <c r="C818" s="110"/>
      <c r="D818" s="109"/>
      <c r="E818" s="110"/>
      <c r="F818" s="110"/>
      <c r="G818" s="111" t="str">
        <f t="shared" si="16"/>
        <v/>
      </c>
      <c r="H8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8" s="104">
        <f>IF(Tabuľka1[[#This Row],[Stĺpec7]]="chyba",1,0)</f>
        <v>0</v>
      </c>
    </row>
    <row r="819" spans="1:9" x14ac:dyDescent="0.25">
      <c r="A819" s="105"/>
      <c r="B819" s="110"/>
      <c r="C819" s="110"/>
      <c r="D819" s="109"/>
      <c r="E819" s="110"/>
      <c r="F819" s="110"/>
      <c r="G819" s="111" t="str">
        <f t="shared" si="16"/>
        <v/>
      </c>
      <c r="H8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19" s="104">
        <f>IF(Tabuľka1[[#This Row],[Stĺpec7]]="chyba",1,0)</f>
        <v>0</v>
      </c>
    </row>
    <row r="820" spans="1:9" x14ac:dyDescent="0.25">
      <c r="A820" s="105"/>
      <c r="B820" s="110"/>
      <c r="C820" s="110"/>
      <c r="D820" s="109"/>
      <c r="E820" s="110"/>
      <c r="F820" s="110"/>
      <c r="G820" s="111" t="str">
        <f t="shared" si="16"/>
        <v/>
      </c>
      <c r="H8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0" s="104">
        <f>IF(Tabuľka1[[#This Row],[Stĺpec7]]="chyba",1,0)</f>
        <v>0</v>
      </c>
    </row>
    <row r="821" spans="1:9" x14ac:dyDescent="0.25">
      <c r="A821" s="105"/>
      <c r="B821" s="110"/>
      <c r="C821" s="110"/>
      <c r="D821" s="109"/>
      <c r="E821" s="110"/>
      <c r="F821" s="110"/>
      <c r="G821" s="111" t="str">
        <f t="shared" si="16"/>
        <v/>
      </c>
      <c r="H8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1" s="104">
        <f>IF(Tabuľka1[[#This Row],[Stĺpec7]]="chyba",1,0)</f>
        <v>0</v>
      </c>
    </row>
    <row r="822" spans="1:9" x14ac:dyDescent="0.25">
      <c r="A822" s="105"/>
      <c r="B822" s="110"/>
      <c r="C822" s="110"/>
      <c r="D822" s="109"/>
      <c r="E822" s="110"/>
      <c r="F822" s="110"/>
      <c r="G822" s="111" t="str">
        <f t="shared" si="16"/>
        <v/>
      </c>
      <c r="H8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2" s="104">
        <f>IF(Tabuľka1[[#This Row],[Stĺpec7]]="chyba",1,0)</f>
        <v>0</v>
      </c>
    </row>
    <row r="823" spans="1:9" x14ac:dyDescent="0.25">
      <c r="A823" s="105"/>
      <c r="B823" s="110"/>
      <c r="C823" s="110"/>
      <c r="D823" s="109"/>
      <c r="E823" s="110"/>
      <c r="F823" s="110"/>
      <c r="G823" s="111" t="str">
        <f t="shared" si="16"/>
        <v/>
      </c>
      <c r="H8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3" s="104">
        <f>IF(Tabuľka1[[#This Row],[Stĺpec7]]="chyba",1,0)</f>
        <v>0</v>
      </c>
    </row>
    <row r="824" spans="1:9" x14ac:dyDescent="0.25">
      <c r="A824" s="105"/>
      <c r="B824" s="110"/>
      <c r="C824" s="110"/>
      <c r="D824" s="109"/>
      <c r="E824" s="110"/>
      <c r="F824" s="110"/>
      <c r="G824" s="111" t="str">
        <f t="shared" si="16"/>
        <v/>
      </c>
      <c r="H8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4" s="104">
        <f>IF(Tabuľka1[[#This Row],[Stĺpec7]]="chyba",1,0)</f>
        <v>0</v>
      </c>
    </row>
    <row r="825" spans="1:9" x14ac:dyDescent="0.25">
      <c r="A825" s="105"/>
      <c r="B825" s="110"/>
      <c r="C825" s="110"/>
      <c r="D825" s="109"/>
      <c r="E825" s="110"/>
      <c r="F825" s="110"/>
      <c r="G825" s="111" t="str">
        <f t="shared" si="16"/>
        <v/>
      </c>
      <c r="H8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5" s="104">
        <f>IF(Tabuľka1[[#This Row],[Stĺpec7]]="chyba",1,0)</f>
        <v>0</v>
      </c>
    </row>
    <row r="826" spans="1:9" x14ac:dyDescent="0.25">
      <c r="A826" s="105"/>
      <c r="B826" s="110"/>
      <c r="C826" s="110"/>
      <c r="D826" s="109"/>
      <c r="E826" s="110"/>
      <c r="F826" s="110"/>
      <c r="G826" s="111" t="str">
        <f t="shared" si="16"/>
        <v/>
      </c>
      <c r="H8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6" s="104">
        <f>IF(Tabuľka1[[#This Row],[Stĺpec7]]="chyba",1,0)</f>
        <v>0</v>
      </c>
    </row>
    <row r="827" spans="1:9" x14ac:dyDescent="0.25">
      <c r="A827" s="105"/>
      <c r="B827" s="110"/>
      <c r="C827" s="110"/>
      <c r="D827" s="109"/>
      <c r="E827" s="110"/>
      <c r="F827" s="110"/>
      <c r="G827" s="111" t="str">
        <f t="shared" si="16"/>
        <v/>
      </c>
      <c r="H8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7" s="104">
        <f>IF(Tabuľka1[[#This Row],[Stĺpec7]]="chyba",1,0)</f>
        <v>0</v>
      </c>
    </row>
    <row r="828" spans="1:9" x14ac:dyDescent="0.25">
      <c r="A828" s="105"/>
      <c r="B828" s="110"/>
      <c r="C828" s="110"/>
      <c r="D828" s="109"/>
      <c r="E828" s="110"/>
      <c r="F828" s="110"/>
      <c r="G828" s="111" t="str">
        <f t="shared" si="16"/>
        <v/>
      </c>
      <c r="H8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8" s="104">
        <f>IF(Tabuľka1[[#This Row],[Stĺpec7]]="chyba",1,0)</f>
        <v>0</v>
      </c>
    </row>
    <row r="829" spans="1:9" x14ac:dyDescent="0.25">
      <c r="A829" s="105"/>
      <c r="B829" s="110"/>
      <c r="C829" s="110"/>
      <c r="D829" s="109"/>
      <c r="E829" s="110"/>
      <c r="F829" s="110"/>
      <c r="G829" s="111" t="str">
        <f t="shared" si="16"/>
        <v/>
      </c>
      <c r="H8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29" s="104">
        <f>IF(Tabuľka1[[#This Row],[Stĺpec7]]="chyba",1,0)</f>
        <v>0</v>
      </c>
    </row>
    <row r="830" spans="1:9" x14ac:dyDescent="0.25">
      <c r="A830" s="105"/>
      <c r="B830" s="110"/>
      <c r="C830" s="110"/>
      <c r="D830" s="109"/>
      <c r="E830" s="110"/>
      <c r="F830" s="110"/>
      <c r="G830" s="111" t="str">
        <f t="shared" si="16"/>
        <v/>
      </c>
      <c r="H8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0" s="104">
        <f>IF(Tabuľka1[[#This Row],[Stĺpec7]]="chyba",1,0)</f>
        <v>0</v>
      </c>
    </row>
    <row r="831" spans="1:9" x14ac:dyDescent="0.25">
      <c r="A831" s="105"/>
      <c r="B831" s="110"/>
      <c r="C831" s="110"/>
      <c r="D831" s="109"/>
      <c r="E831" s="110"/>
      <c r="F831" s="110"/>
      <c r="G831" s="111" t="str">
        <f t="shared" si="16"/>
        <v/>
      </c>
      <c r="H8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1" s="104">
        <f>IF(Tabuľka1[[#This Row],[Stĺpec7]]="chyba",1,0)</f>
        <v>0</v>
      </c>
    </row>
    <row r="832" spans="1:9" x14ac:dyDescent="0.25">
      <c r="A832" s="105"/>
      <c r="B832" s="110"/>
      <c r="C832" s="110"/>
      <c r="D832" s="109"/>
      <c r="E832" s="110"/>
      <c r="F832" s="110"/>
      <c r="G832" s="111" t="str">
        <f t="shared" si="16"/>
        <v/>
      </c>
      <c r="H8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2" s="104">
        <f>IF(Tabuľka1[[#This Row],[Stĺpec7]]="chyba",1,0)</f>
        <v>0</v>
      </c>
    </row>
    <row r="833" spans="1:9" x14ac:dyDescent="0.25">
      <c r="A833" s="105"/>
      <c r="B833" s="110"/>
      <c r="C833" s="110"/>
      <c r="D833" s="109"/>
      <c r="E833" s="110"/>
      <c r="F833" s="110"/>
      <c r="G833" s="111" t="str">
        <f t="shared" si="16"/>
        <v/>
      </c>
      <c r="H8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3" s="104">
        <f>IF(Tabuľka1[[#This Row],[Stĺpec7]]="chyba",1,0)</f>
        <v>0</v>
      </c>
    </row>
    <row r="834" spans="1:9" x14ac:dyDescent="0.25">
      <c r="A834" s="105"/>
      <c r="B834" s="110"/>
      <c r="C834" s="110"/>
      <c r="D834" s="109"/>
      <c r="E834" s="110"/>
      <c r="F834" s="110"/>
      <c r="G834" s="111" t="str">
        <f t="shared" si="16"/>
        <v/>
      </c>
      <c r="H8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4" s="104">
        <f>IF(Tabuľka1[[#This Row],[Stĺpec7]]="chyba",1,0)</f>
        <v>0</v>
      </c>
    </row>
    <row r="835" spans="1:9" x14ac:dyDescent="0.25">
      <c r="A835" s="105"/>
      <c r="B835" s="110"/>
      <c r="C835" s="110"/>
      <c r="D835" s="109"/>
      <c r="E835" s="110"/>
      <c r="F835" s="110"/>
      <c r="G835" s="111" t="str">
        <f t="shared" si="16"/>
        <v/>
      </c>
      <c r="H8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5" s="104">
        <f>IF(Tabuľka1[[#This Row],[Stĺpec7]]="chyba",1,0)</f>
        <v>0</v>
      </c>
    </row>
    <row r="836" spans="1:9" x14ac:dyDescent="0.25">
      <c r="A836" s="105"/>
      <c r="B836" s="110"/>
      <c r="C836" s="110"/>
      <c r="D836" s="109"/>
      <c r="E836" s="110"/>
      <c r="F836" s="110"/>
      <c r="G836" s="111" t="str">
        <f t="shared" si="16"/>
        <v/>
      </c>
      <c r="H8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6" s="104">
        <f>IF(Tabuľka1[[#This Row],[Stĺpec7]]="chyba",1,0)</f>
        <v>0</v>
      </c>
    </row>
    <row r="837" spans="1:9" x14ac:dyDescent="0.25">
      <c r="A837" s="105"/>
      <c r="B837" s="110"/>
      <c r="C837" s="110"/>
      <c r="D837" s="109"/>
      <c r="E837" s="110"/>
      <c r="F837" s="110"/>
      <c r="G837" s="111" t="str">
        <f t="shared" si="16"/>
        <v/>
      </c>
      <c r="H8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7" s="104">
        <f>IF(Tabuľka1[[#This Row],[Stĺpec7]]="chyba",1,0)</f>
        <v>0</v>
      </c>
    </row>
    <row r="838" spans="1:9" x14ac:dyDescent="0.25">
      <c r="A838" s="105"/>
      <c r="B838" s="110"/>
      <c r="C838" s="110"/>
      <c r="D838" s="109"/>
      <c r="E838" s="110"/>
      <c r="F838" s="110"/>
      <c r="G838" s="111" t="str">
        <f t="shared" si="16"/>
        <v/>
      </c>
      <c r="H8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8" s="104">
        <f>IF(Tabuľka1[[#This Row],[Stĺpec7]]="chyba",1,0)</f>
        <v>0</v>
      </c>
    </row>
    <row r="839" spans="1:9" x14ac:dyDescent="0.25">
      <c r="A839" s="105"/>
      <c r="B839" s="110"/>
      <c r="C839" s="110"/>
      <c r="D839" s="109"/>
      <c r="E839" s="110"/>
      <c r="F839" s="110"/>
      <c r="G839" s="111" t="str">
        <f t="shared" si="16"/>
        <v/>
      </c>
      <c r="H8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39" s="104">
        <f>IF(Tabuľka1[[#This Row],[Stĺpec7]]="chyba",1,0)</f>
        <v>0</v>
      </c>
    </row>
    <row r="840" spans="1:9" x14ac:dyDescent="0.25">
      <c r="A840" s="105"/>
      <c r="B840" s="110"/>
      <c r="C840" s="110"/>
      <c r="D840" s="109"/>
      <c r="E840" s="110"/>
      <c r="F840" s="110"/>
      <c r="G840" s="111" t="str">
        <f t="shared" si="16"/>
        <v/>
      </c>
      <c r="H8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0" s="104">
        <f>IF(Tabuľka1[[#This Row],[Stĺpec7]]="chyba",1,0)</f>
        <v>0</v>
      </c>
    </row>
    <row r="841" spans="1:9" x14ac:dyDescent="0.25">
      <c r="A841" s="105"/>
      <c r="B841" s="110"/>
      <c r="C841" s="110"/>
      <c r="D841" s="109"/>
      <c r="E841" s="110"/>
      <c r="F841" s="110"/>
      <c r="G841" s="111" t="str">
        <f t="shared" si="16"/>
        <v/>
      </c>
      <c r="H8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1" s="104">
        <f>IF(Tabuľka1[[#This Row],[Stĺpec7]]="chyba",1,0)</f>
        <v>0</v>
      </c>
    </row>
    <row r="842" spans="1:9" x14ac:dyDescent="0.25">
      <c r="A842" s="105"/>
      <c r="B842" s="110"/>
      <c r="C842" s="110"/>
      <c r="D842" s="109"/>
      <c r="E842" s="110"/>
      <c r="F842" s="110"/>
      <c r="G842" s="111" t="str">
        <f t="shared" si="16"/>
        <v/>
      </c>
      <c r="H8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2" s="104">
        <f>IF(Tabuľka1[[#This Row],[Stĺpec7]]="chyba",1,0)</f>
        <v>0</v>
      </c>
    </row>
    <row r="843" spans="1:9" x14ac:dyDescent="0.25">
      <c r="A843" s="105"/>
      <c r="B843" s="110"/>
      <c r="C843" s="110"/>
      <c r="D843" s="109"/>
      <c r="E843" s="110"/>
      <c r="F843" s="110"/>
      <c r="G843" s="111" t="str">
        <f t="shared" si="16"/>
        <v/>
      </c>
      <c r="H8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3" s="104">
        <f>IF(Tabuľka1[[#This Row],[Stĺpec7]]="chyba",1,0)</f>
        <v>0</v>
      </c>
    </row>
    <row r="844" spans="1:9" x14ac:dyDescent="0.25">
      <c r="A844" s="105"/>
      <c r="B844" s="110"/>
      <c r="C844" s="110"/>
      <c r="D844" s="109"/>
      <c r="E844" s="110"/>
      <c r="F844" s="110"/>
      <c r="G844" s="111" t="str">
        <f t="shared" si="16"/>
        <v/>
      </c>
      <c r="H8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4" s="104">
        <f>IF(Tabuľka1[[#This Row],[Stĺpec7]]="chyba",1,0)</f>
        <v>0</v>
      </c>
    </row>
    <row r="845" spans="1:9" x14ac:dyDescent="0.25">
      <c r="A845" s="105"/>
      <c r="B845" s="110"/>
      <c r="C845" s="110"/>
      <c r="D845" s="109"/>
      <c r="E845" s="110"/>
      <c r="F845" s="110"/>
      <c r="G845" s="111" t="str">
        <f t="shared" si="16"/>
        <v/>
      </c>
      <c r="H8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5" s="104">
        <f>IF(Tabuľka1[[#This Row],[Stĺpec7]]="chyba",1,0)</f>
        <v>0</v>
      </c>
    </row>
    <row r="846" spans="1:9" x14ac:dyDescent="0.25">
      <c r="A846" s="105"/>
      <c r="B846" s="110"/>
      <c r="C846" s="110"/>
      <c r="D846" s="109"/>
      <c r="E846" s="110"/>
      <c r="F846" s="110"/>
      <c r="G846" s="111" t="str">
        <f t="shared" si="16"/>
        <v/>
      </c>
      <c r="H8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6" s="104">
        <f>IF(Tabuľka1[[#This Row],[Stĺpec7]]="chyba",1,0)</f>
        <v>0</v>
      </c>
    </row>
    <row r="847" spans="1:9" x14ac:dyDescent="0.25">
      <c r="A847" s="105"/>
      <c r="B847" s="110"/>
      <c r="C847" s="110"/>
      <c r="D847" s="109"/>
      <c r="E847" s="110"/>
      <c r="F847" s="110"/>
      <c r="G847" s="111" t="str">
        <f t="shared" si="16"/>
        <v/>
      </c>
      <c r="H8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7" s="104">
        <f>IF(Tabuľka1[[#This Row],[Stĺpec7]]="chyba",1,0)</f>
        <v>0</v>
      </c>
    </row>
    <row r="848" spans="1:9" x14ac:dyDescent="0.25">
      <c r="A848" s="105"/>
      <c r="B848" s="110"/>
      <c r="C848" s="110"/>
      <c r="D848" s="109"/>
      <c r="E848" s="110"/>
      <c r="F848" s="110"/>
      <c r="G848" s="111" t="str">
        <f t="shared" si="16"/>
        <v/>
      </c>
      <c r="H8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8" s="104">
        <f>IF(Tabuľka1[[#This Row],[Stĺpec7]]="chyba",1,0)</f>
        <v>0</v>
      </c>
    </row>
    <row r="849" spans="1:9" x14ac:dyDescent="0.25">
      <c r="A849" s="105"/>
      <c r="B849" s="110"/>
      <c r="C849" s="110"/>
      <c r="D849" s="109"/>
      <c r="E849" s="110"/>
      <c r="F849" s="110"/>
      <c r="G849" s="111" t="str">
        <f t="shared" si="16"/>
        <v/>
      </c>
      <c r="H8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49" s="104">
        <f>IF(Tabuľka1[[#This Row],[Stĺpec7]]="chyba",1,0)</f>
        <v>0</v>
      </c>
    </row>
    <row r="850" spans="1:9" x14ac:dyDescent="0.25">
      <c r="A850" s="105"/>
      <c r="B850" s="110"/>
      <c r="C850" s="110"/>
      <c r="D850" s="109"/>
      <c r="E850" s="110"/>
      <c r="F850" s="110"/>
      <c r="G850" s="111" t="str">
        <f t="shared" si="16"/>
        <v/>
      </c>
      <c r="H8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0" s="104">
        <f>IF(Tabuľka1[[#This Row],[Stĺpec7]]="chyba",1,0)</f>
        <v>0</v>
      </c>
    </row>
    <row r="851" spans="1:9" x14ac:dyDescent="0.25">
      <c r="A851" s="105"/>
      <c r="B851" s="110"/>
      <c r="C851" s="110"/>
      <c r="D851" s="109"/>
      <c r="E851" s="110"/>
      <c r="F851" s="110"/>
      <c r="G851" s="111" t="str">
        <f t="shared" si="16"/>
        <v/>
      </c>
      <c r="H8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1" s="104">
        <f>IF(Tabuľka1[[#This Row],[Stĺpec7]]="chyba",1,0)</f>
        <v>0</v>
      </c>
    </row>
    <row r="852" spans="1:9" x14ac:dyDescent="0.25">
      <c r="A852" s="105"/>
      <c r="B852" s="110"/>
      <c r="C852" s="110"/>
      <c r="D852" s="109"/>
      <c r="E852" s="110"/>
      <c r="F852" s="110"/>
      <c r="G852" s="111" t="str">
        <f t="shared" si="16"/>
        <v/>
      </c>
      <c r="H8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2" s="104">
        <f>IF(Tabuľka1[[#This Row],[Stĺpec7]]="chyba",1,0)</f>
        <v>0</v>
      </c>
    </row>
    <row r="853" spans="1:9" x14ac:dyDescent="0.25">
      <c r="A853" s="105"/>
      <c r="B853" s="110"/>
      <c r="C853" s="110"/>
      <c r="D853" s="109"/>
      <c r="E853" s="110"/>
      <c r="F853" s="110"/>
      <c r="G853" s="111" t="str">
        <f t="shared" si="16"/>
        <v/>
      </c>
      <c r="H8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3" s="104">
        <f>IF(Tabuľka1[[#This Row],[Stĺpec7]]="chyba",1,0)</f>
        <v>0</v>
      </c>
    </row>
    <row r="854" spans="1:9" x14ac:dyDescent="0.25">
      <c r="A854" s="105"/>
      <c r="B854" s="110"/>
      <c r="C854" s="110"/>
      <c r="D854" s="109"/>
      <c r="E854" s="110"/>
      <c r="F854" s="110"/>
      <c r="G854" s="111" t="str">
        <f t="shared" si="16"/>
        <v/>
      </c>
      <c r="H8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4" s="104">
        <f>IF(Tabuľka1[[#This Row],[Stĺpec7]]="chyba",1,0)</f>
        <v>0</v>
      </c>
    </row>
    <row r="855" spans="1:9" x14ac:dyDescent="0.25">
      <c r="A855" s="105"/>
      <c r="B855" s="110"/>
      <c r="C855" s="110"/>
      <c r="D855" s="109"/>
      <c r="E855" s="110"/>
      <c r="F855" s="110"/>
      <c r="G855" s="111" t="str">
        <f t="shared" si="16"/>
        <v/>
      </c>
      <c r="H8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5" s="104">
        <f>IF(Tabuľka1[[#This Row],[Stĺpec7]]="chyba",1,0)</f>
        <v>0</v>
      </c>
    </row>
    <row r="856" spans="1:9" x14ac:dyDescent="0.25">
      <c r="A856" s="105"/>
      <c r="B856" s="110"/>
      <c r="C856" s="110"/>
      <c r="D856" s="109"/>
      <c r="E856" s="110"/>
      <c r="F856" s="110"/>
      <c r="G856" s="111" t="str">
        <f t="shared" si="16"/>
        <v/>
      </c>
      <c r="H8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6" s="104">
        <f>IF(Tabuľka1[[#This Row],[Stĺpec7]]="chyba",1,0)</f>
        <v>0</v>
      </c>
    </row>
    <row r="857" spans="1:9" x14ac:dyDescent="0.25">
      <c r="A857" s="105"/>
      <c r="B857" s="110"/>
      <c r="C857" s="110"/>
      <c r="D857" s="109"/>
      <c r="E857" s="110"/>
      <c r="F857" s="110"/>
      <c r="G857" s="111" t="str">
        <f t="shared" ref="G857:G920" si="17">IF($B$8=$N$38,"vyroba",IF($B$8=$N$39,"sluzby",""))</f>
        <v/>
      </c>
      <c r="H8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7" s="104">
        <f>IF(Tabuľka1[[#This Row],[Stĺpec7]]="chyba",1,0)</f>
        <v>0</v>
      </c>
    </row>
    <row r="858" spans="1:9" x14ac:dyDescent="0.25">
      <c r="A858" s="105"/>
      <c r="B858" s="110"/>
      <c r="C858" s="110"/>
      <c r="D858" s="109"/>
      <c r="E858" s="110"/>
      <c r="F858" s="110"/>
      <c r="G858" s="111" t="str">
        <f t="shared" si="17"/>
        <v/>
      </c>
      <c r="H8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8" s="104">
        <f>IF(Tabuľka1[[#This Row],[Stĺpec7]]="chyba",1,0)</f>
        <v>0</v>
      </c>
    </row>
    <row r="859" spans="1:9" x14ac:dyDescent="0.25">
      <c r="A859" s="105"/>
      <c r="B859" s="110"/>
      <c r="C859" s="110"/>
      <c r="D859" s="109"/>
      <c r="E859" s="110"/>
      <c r="F859" s="110"/>
      <c r="G859" s="111" t="str">
        <f t="shared" si="17"/>
        <v/>
      </c>
      <c r="H8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59" s="104">
        <f>IF(Tabuľka1[[#This Row],[Stĺpec7]]="chyba",1,0)</f>
        <v>0</v>
      </c>
    </row>
    <row r="860" spans="1:9" x14ac:dyDescent="0.25">
      <c r="A860" s="105"/>
      <c r="B860" s="110"/>
      <c r="C860" s="110"/>
      <c r="D860" s="109"/>
      <c r="E860" s="110"/>
      <c r="F860" s="110"/>
      <c r="G860" s="111" t="str">
        <f t="shared" si="17"/>
        <v/>
      </c>
      <c r="H8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0" s="104">
        <f>IF(Tabuľka1[[#This Row],[Stĺpec7]]="chyba",1,0)</f>
        <v>0</v>
      </c>
    </row>
    <row r="861" spans="1:9" x14ac:dyDescent="0.25">
      <c r="A861" s="105"/>
      <c r="B861" s="110"/>
      <c r="C861" s="110"/>
      <c r="D861" s="109"/>
      <c r="E861" s="110"/>
      <c r="F861" s="110"/>
      <c r="G861" s="111" t="str">
        <f t="shared" si="17"/>
        <v/>
      </c>
      <c r="H8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1" s="104">
        <f>IF(Tabuľka1[[#This Row],[Stĺpec7]]="chyba",1,0)</f>
        <v>0</v>
      </c>
    </row>
    <row r="862" spans="1:9" x14ac:dyDescent="0.25">
      <c r="A862" s="105"/>
      <c r="B862" s="110"/>
      <c r="C862" s="110"/>
      <c r="D862" s="109"/>
      <c r="E862" s="110"/>
      <c r="F862" s="110"/>
      <c r="G862" s="111" t="str">
        <f t="shared" si="17"/>
        <v/>
      </c>
      <c r="H8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2" s="104">
        <f>IF(Tabuľka1[[#This Row],[Stĺpec7]]="chyba",1,0)</f>
        <v>0</v>
      </c>
    </row>
    <row r="863" spans="1:9" x14ac:dyDescent="0.25">
      <c r="A863" s="105"/>
      <c r="B863" s="110"/>
      <c r="C863" s="110"/>
      <c r="D863" s="109"/>
      <c r="E863" s="110"/>
      <c r="F863" s="110"/>
      <c r="G863" s="111" t="str">
        <f t="shared" si="17"/>
        <v/>
      </c>
      <c r="H8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3" s="104">
        <f>IF(Tabuľka1[[#This Row],[Stĺpec7]]="chyba",1,0)</f>
        <v>0</v>
      </c>
    </row>
    <row r="864" spans="1:9" x14ac:dyDescent="0.25">
      <c r="A864" s="105"/>
      <c r="B864" s="110"/>
      <c r="C864" s="110"/>
      <c r="D864" s="109"/>
      <c r="E864" s="110"/>
      <c r="F864" s="110"/>
      <c r="G864" s="111" t="str">
        <f t="shared" si="17"/>
        <v/>
      </c>
      <c r="H8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4" s="104">
        <f>IF(Tabuľka1[[#This Row],[Stĺpec7]]="chyba",1,0)</f>
        <v>0</v>
      </c>
    </row>
    <row r="865" spans="1:9" x14ac:dyDescent="0.25">
      <c r="A865" s="105"/>
      <c r="B865" s="110"/>
      <c r="C865" s="110"/>
      <c r="D865" s="109"/>
      <c r="E865" s="110"/>
      <c r="F865" s="110"/>
      <c r="G865" s="111" t="str">
        <f t="shared" si="17"/>
        <v/>
      </c>
      <c r="H8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5" s="104">
        <f>IF(Tabuľka1[[#This Row],[Stĺpec7]]="chyba",1,0)</f>
        <v>0</v>
      </c>
    </row>
    <row r="866" spans="1:9" x14ac:dyDescent="0.25">
      <c r="A866" s="105"/>
      <c r="B866" s="110"/>
      <c r="C866" s="110"/>
      <c r="D866" s="109"/>
      <c r="E866" s="110"/>
      <c r="F866" s="110"/>
      <c r="G866" s="111" t="str">
        <f t="shared" si="17"/>
        <v/>
      </c>
      <c r="H8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6" s="104">
        <f>IF(Tabuľka1[[#This Row],[Stĺpec7]]="chyba",1,0)</f>
        <v>0</v>
      </c>
    </row>
    <row r="867" spans="1:9" x14ac:dyDescent="0.25">
      <c r="A867" s="105"/>
      <c r="B867" s="110"/>
      <c r="C867" s="110"/>
      <c r="D867" s="109"/>
      <c r="E867" s="110"/>
      <c r="F867" s="110"/>
      <c r="G867" s="111" t="str">
        <f t="shared" si="17"/>
        <v/>
      </c>
      <c r="H8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7" s="104">
        <f>IF(Tabuľka1[[#This Row],[Stĺpec7]]="chyba",1,0)</f>
        <v>0</v>
      </c>
    </row>
    <row r="868" spans="1:9" x14ac:dyDescent="0.25">
      <c r="A868" s="105"/>
      <c r="B868" s="110"/>
      <c r="C868" s="110"/>
      <c r="D868" s="109"/>
      <c r="E868" s="110"/>
      <c r="F868" s="110"/>
      <c r="G868" s="111" t="str">
        <f t="shared" si="17"/>
        <v/>
      </c>
      <c r="H8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8" s="104">
        <f>IF(Tabuľka1[[#This Row],[Stĺpec7]]="chyba",1,0)</f>
        <v>0</v>
      </c>
    </row>
    <row r="869" spans="1:9" x14ac:dyDescent="0.25">
      <c r="A869" s="105"/>
      <c r="B869" s="110"/>
      <c r="C869" s="110"/>
      <c r="D869" s="109"/>
      <c r="E869" s="110"/>
      <c r="F869" s="110"/>
      <c r="G869" s="111" t="str">
        <f t="shared" si="17"/>
        <v/>
      </c>
      <c r="H8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69" s="104">
        <f>IF(Tabuľka1[[#This Row],[Stĺpec7]]="chyba",1,0)</f>
        <v>0</v>
      </c>
    </row>
    <row r="870" spans="1:9" x14ac:dyDescent="0.25">
      <c r="A870" s="105"/>
      <c r="B870" s="110"/>
      <c r="C870" s="110"/>
      <c r="D870" s="109"/>
      <c r="E870" s="110"/>
      <c r="F870" s="110"/>
      <c r="G870" s="111" t="str">
        <f t="shared" si="17"/>
        <v/>
      </c>
      <c r="H8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0" s="104">
        <f>IF(Tabuľka1[[#This Row],[Stĺpec7]]="chyba",1,0)</f>
        <v>0</v>
      </c>
    </row>
    <row r="871" spans="1:9" x14ac:dyDescent="0.25">
      <c r="A871" s="105"/>
      <c r="B871" s="110"/>
      <c r="C871" s="110"/>
      <c r="D871" s="109"/>
      <c r="E871" s="110"/>
      <c r="F871" s="110"/>
      <c r="G871" s="111" t="str">
        <f t="shared" si="17"/>
        <v/>
      </c>
      <c r="H8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1" s="104">
        <f>IF(Tabuľka1[[#This Row],[Stĺpec7]]="chyba",1,0)</f>
        <v>0</v>
      </c>
    </row>
    <row r="872" spans="1:9" x14ac:dyDescent="0.25">
      <c r="A872" s="105"/>
      <c r="B872" s="110"/>
      <c r="C872" s="110"/>
      <c r="D872" s="109"/>
      <c r="E872" s="110"/>
      <c r="F872" s="110"/>
      <c r="G872" s="111" t="str">
        <f t="shared" si="17"/>
        <v/>
      </c>
      <c r="H8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2" s="104">
        <f>IF(Tabuľka1[[#This Row],[Stĺpec7]]="chyba",1,0)</f>
        <v>0</v>
      </c>
    </row>
    <row r="873" spans="1:9" x14ac:dyDescent="0.25">
      <c r="A873" s="105"/>
      <c r="B873" s="110"/>
      <c r="C873" s="110"/>
      <c r="D873" s="109"/>
      <c r="E873" s="110"/>
      <c r="F873" s="110"/>
      <c r="G873" s="111" t="str">
        <f t="shared" si="17"/>
        <v/>
      </c>
      <c r="H8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3" s="104">
        <f>IF(Tabuľka1[[#This Row],[Stĺpec7]]="chyba",1,0)</f>
        <v>0</v>
      </c>
    </row>
    <row r="874" spans="1:9" x14ac:dyDescent="0.25">
      <c r="A874" s="105"/>
      <c r="B874" s="110"/>
      <c r="C874" s="110"/>
      <c r="D874" s="109"/>
      <c r="E874" s="110"/>
      <c r="F874" s="110"/>
      <c r="G874" s="111" t="str">
        <f t="shared" si="17"/>
        <v/>
      </c>
      <c r="H8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4" s="104">
        <f>IF(Tabuľka1[[#This Row],[Stĺpec7]]="chyba",1,0)</f>
        <v>0</v>
      </c>
    </row>
    <row r="875" spans="1:9" x14ac:dyDescent="0.25">
      <c r="A875" s="105"/>
      <c r="B875" s="110"/>
      <c r="C875" s="110"/>
      <c r="D875" s="109"/>
      <c r="E875" s="110"/>
      <c r="F875" s="110"/>
      <c r="G875" s="111" t="str">
        <f t="shared" si="17"/>
        <v/>
      </c>
      <c r="H8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5" s="104">
        <f>IF(Tabuľka1[[#This Row],[Stĺpec7]]="chyba",1,0)</f>
        <v>0</v>
      </c>
    </row>
    <row r="876" spans="1:9" x14ac:dyDescent="0.25">
      <c r="A876" s="105"/>
      <c r="B876" s="110"/>
      <c r="C876" s="110"/>
      <c r="D876" s="109"/>
      <c r="E876" s="110"/>
      <c r="F876" s="110"/>
      <c r="G876" s="111" t="str">
        <f t="shared" si="17"/>
        <v/>
      </c>
      <c r="H8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6" s="104">
        <f>IF(Tabuľka1[[#This Row],[Stĺpec7]]="chyba",1,0)</f>
        <v>0</v>
      </c>
    </row>
    <row r="877" spans="1:9" x14ac:dyDescent="0.25">
      <c r="A877" s="105"/>
      <c r="B877" s="110"/>
      <c r="C877" s="110"/>
      <c r="D877" s="109"/>
      <c r="E877" s="110"/>
      <c r="F877" s="110"/>
      <c r="G877" s="111" t="str">
        <f t="shared" si="17"/>
        <v/>
      </c>
      <c r="H8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7" s="104">
        <f>IF(Tabuľka1[[#This Row],[Stĺpec7]]="chyba",1,0)</f>
        <v>0</v>
      </c>
    </row>
    <row r="878" spans="1:9" x14ac:dyDescent="0.25">
      <c r="A878" s="105"/>
      <c r="B878" s="110"/>
      <c r="C878" s="110"/>
      <c r="D878" s="109"/>
      <c r="E878" s="110"/>
      <c r="F878" s="110"/>
      <c r="G878" s="111" t="str">
        <f t="shared" si="17"/>
        <v/>
      </c>
      <c r="H8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8" s="104">
        <f>IF(Tabuľka1[[#This Row],[Stĺpec7]]="chyba",1,0)</f>
        <v>0</v>
      </c>
    </row>
    <row r="879" spans="1:9" x14ac:dyDescent="0.25">
      <c r="A879" s="105"/>
      <c r="B879" s="110"/>
      <c r="C879" s="110"/>
      <c r="D879" s="109"/>
      <c r="E879" s="110"/>
      <c r="F879" s="110"/>
      <c r="G879" s="111" t="str">
        <f t="shared" si="17"/>
        <v/>
      </c>
      <c r="H8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79" s="104">
        <f>IF(Tabuľka1[[#This Row],[Stĺpec7]]="chyba",1,0)</f>
        <v>0</v>
      </c>
    </row>
    <row r="880" spans="1:9" x14ac:dyDescent="0.25">
      <c r="A880" s="105"/>
      <c r="B880" s="110"/>
      <c r="C880" s="110"/>
      <c r="D880" s="109"/>
      <c r="E880" s="110"/>
      <c r="F880" s="110"/>
      <c r="G880" s="111" t="str">
        <f t="shared" si="17"/>
        <v/>
      </c>
      <c r="H8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0" s="104">
        <f>IF(Tabuľka1[[#This Row],[Stĺpec7]]="chyba",1,0)</f>
        <v>0</v>
      </c>
    </row>
    <row r="881" spans="1:9" x14ac:dyDescent="0.25">
      <c r="A881" s="105"/>
      <c r="B881" s="110"/>
      <c r="C881" s="110"/>
      <c r="D881" s="109"/>
      <c r="E881" s="110"/>
      <c r="F881" s="110"/>
      <c r="G881" s="111" t="str">
        <f t="shared" si="17"/>
        <v/>
      </c>
      <c r="H8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1" s="104">
        <f>IF(Tabuľka1[[#This Row],[Stĺpec7]]="chyba",1,0)</f>
        <v>0</v>
      </c>
    </row>
    <row r="882" spans="1:9" x14ac:dyDescent="0.25">
      <c r="A882" s="105"/>
      <c r="B882" s="110"/>
      <c r="C882" s="110"/>
      <c r="D882" s="109"/>
      <c r="E882" s="110"/>
      <c r="F882" s="110"/>
      <c r="G882" s="111" t="str">
        <f t="shared" si="17"/>
        <v/>
      </c>
      <c r="H8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2" s="104">
        <f>IF(Tabuľka1[[#This Row],[Stĺpec7]]="chyba",1,0)</f>
        <v>0</v>
      </c>
    </row>
    <row r="883" spans="1:9" x14ac:dyDescent="0.25">
      <c r="A883" s="105"/>
      <c r="B883" s="110"/>
      <c r="C883" s="110"/>
      <c r="D883" s="109"/>
      <c r="E883" s="110"/>
      <c r="F883" s="110"/>
      <c r="G883" s="111" t="str">
        <f t="shared" si="17"/>
        <v/>
      </c>
      <c r="H8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3" s="104">
        <f>IF(Tabuľka1[[#This Row],[Stĺpec7]]="chyba",1,0)</f>
        <v>0</v>
      </c>
    </row>
    <row r="884" spans="1:9" x14ac:dyDescent="0.25">
      <c r="A884" s="105"/>
      <c r="B884" s="110"/>
      <c r="C884" s="110"/>
      <c r="D884" s="109"/>
      <c r="E884" s="110"/>
      <c r="F884" s="110"/>
      <c r="G884" s="111" t="str">
        <f t="shared" si="17"/>
        <v/>
      </c>
      <c r="H8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4" s="104">
        <f>IF(Tabuľka1[[#This Row],[Stĺpec7]]="chyba",1,0)</f>
        <v>0</v>
      </c>
    </row>
    <row r="885" spans="1:9" x14ac:dyDescent="0.25">
      <c r="A885" s="105"/>
      <c r="B885" s="110"/>
      <c r="C885" s="110"/>
      <c r="D885" s="109"/>
      <c r="E885" s="110"/>
      <c r="F885" s="110"/>
      <c r="G885" s="111" t="str">
        <f t="shared" si="17"/>
        <v/>
      </c>
      <c r="H8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5" s="104">
        <f>IF(Tabuľka1[[#This Row],[Stĺpec7]]="chyba",1,0)</f>
        <v>0</v>
      </c>
    </row>
    <row r="886" spans="1:9" x14ac:dyDescent="0.25">
      <c r="A886" s="105"/>
      <c r="B886" s="110"/>
      <c r="C886" s="110"/>
      <c r="D886" s="109"/>
      <c r="E886" s="110"/>
      <c r="F886" s="110"/>
      <c r="G886" s="111" t="str">
        <f t="shared" si="17"/>
        <v/>
      </c>
      <c r="H8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6" s="104">
        <f>IF(Tabuľka1[[#This Row],[Stĺpec7]]="chyba",1,0)</f>
        <v>0</v>
      </c>
    </row>
    <row r="887" spans="1:9" x14ac:dyDescent="0.25">
      <c r="A887" s="105"/>
      <c r="B887" s="110"/>
      <c r="C887" s="110"/>
      <c r="D887" s="109"/>
      <c r="E887" s="110"/>
      <c r="F887" s="110"/>
      <c r="G887" s="111" t="str">
        <f t="shared" si="17"/>
        <v/>
      </c>
      <c r="H8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7" s="104">
        <f>IF(Tabuľka1[[#This Row],[Stĺpec7]]="chyba",1,0)</f>
        <v>0</v>
      </c>
    </row>
    <row r="888" spans="1:9" x14ac:dyDescent="0.25">
      <c r="A888" s="105"/>
      <c r="B888" s="110"/>
      <c r="C888" s="110"/>
      <c r="D888" s="109"/>
      <c r="E888" s="110"/>
      <c r="F888" s="110"/>
      <c r="G888" s="111" t="str">
        <f t="shared" si="17"/>
        <v/>
      </c>
      <c r="H8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8" s="104">
        <f>IF(Tabuľka1[[#This Row],[Stĺpec7]]="chyba",1,0)</f>
        <v>0</v>
      </c>
    </row>
    <row r="889" spans="1:9" x14ac:dyDescent="0.25">
      <c r="A889" s="105"/>
      <c r="B889" s="110"/>
      <c r="C889" s="110"/>
      <c r="D889" s="109"/>
      <c r="E889" s="110"/>
      <c r="F889" s="110"/>
      <c r="G889" s="111" t="str">
        <f t="shared" si="17"/>
        <v/>
      </c>
      <c r="H8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89" s="104">
        <f>IF(Tabuľka1[[#This Row],[Stĺpec7]]="chyba",1,0)</f>
        <v>0</v>
      </c>
    </row>
    <row r="890" spans="1:9" x14ac:dyDescent="0.25">
      <c r="A890" s="105"/>
      <c r="B890" s="110"/>
      <c r="C890" s="110"/>
      <c r="D890" s="109"/>
      <c r="E890" s="110"/>
      <c r="F890" s="110"/>
      <c r="G890" s="111" t="str">
        <f t="shared" si="17"/>
        <v/>
      </c>
      <c r="H8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0" s="104">
        <f>IF(Tabuľka1[[#This Row],[Stĺpec7]]="chyba",1,0)</f>
        <v>0</v>
      </c>
    </row>
    <row r="891" spans="1:9" x14ac:dyDescent="0.25">
      <c r="A891" s="105"/>
      <c r="B891" s="110"/>
      <c r="C891" s="110"/>
      <c r="D891" s="109"/>
      <c r="E891" s="110"/>
      <c r="F891" s="110"/>
      <c r="G891" s="111" t="str">
        <f t="shared" si="17"/>
        <v/>
      </c>
      <c r="H8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1" s="104">
        <f>IF(Tabuľka1[[#This Row],[Stĺpec7]]="chyba",1,0)</f>
        <v>0</v>
      </c>
    </row>
    <row r="892" spans="1:9" x14ac:dyDescent="0.25">
      <c r="A892" s="105"/>
      <c r="B892" s="110"/>
      <c r="C892" s="110"/>
      <c r="D892" s="109"/>
      <c r="E892" s="110"/>
      <c r="F892" s="110"/>
      <c r="G892" s="111" t="str">
        <f t="shared" si="17"/>
        <v/>
      </c>
      <c r="H8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2" s="104">
        <f>IF(Tabuľka1[[#This Row],[Stĺpec7]]="chyba",1,0)</f>
        <v>0</v>
      </c>
    </row>
    <row r="893" spans="1:9" x14ac:dyDescent="0.25">
      <c r="A893" s="105"/>
      <c r="B893" s="110"/>
      <c r="C893" s="110"/>
      <c r="D893" s="109"/>
      <c r="E893" s="110"/>
      <c r="F893" s="110"/>
      <c r="G893" s="111" t="str">
        <f t="shared" si="17"/>
        <v/>
      </c>
      <c r="H8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3" s="104">
        <f>IF(Tabuľka1[[#This Row],[Stĺpec7]]="chyba",1,0)</f>
        <v>0</v>
      </c>
    </row>
    <row r="894" spans="1:9" x14ac:dyDescent="0.25">
      <c r="A894" s="105"/>
      <c r="B894" s="110"/>
      <c r="C894" s="110"/>
      <c r="D894" s="109"/>
      <c r="E894" s="110"/>
      <c r="F894" s="110"/>
      <c r="G894" s="111" t="str">
        <f t="shared" si="17"/>
        <v/>
      </c>
      <c r="H8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4" s="104">
        <f>IF(Tabuľka1[[#This Row],[Stĺpec7]]="chyba",1,0)</f>
        <v>0</v>
      </c>
    </row>
    <row r="895" spans="1:9" x14ac:dyDescent="0.25">
      <c r="A895" s="105"/>
      <c r="B895" s="110"/>
      <c r="C895" s="110"/>
      <c r="D895" s="109"/>
      <c r="E895" s="110"/>
      <c r="F895" s="110"/>
      <c r="G895" s="111" t="str">
        <f t="shared" si="17"/>
        <v/>
      </c>
      <c r="H8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5" s="104">
        <f>IF(Tabuľka1[[#This Row],[Stĺpec7]]="chyba",1,0)</f>
        <v>0</v>
      </c>
    </row>
    <row r="896" spans="1:9" x14ac:dyDescent="0.25">
      <c r="A896" s="105"/>
      <c r="B896" s="110"/>
      <c r="C896" s="110"/>
      <c r="D896" s="109"/>
      <c r="E896" s="110"/>
      <c r="F896" s="110"/>
      <c r="G896" s="111" t="str">
        <f t="shared" si="17"/>
        <v/>
      </c>
      <c r="H8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6" s="104">
        <f>IF(Tabuľka1[[#This Row],[Stĺpec7]]="chyba",1,0)</f>
        <v>0</v>
      </c>
    </row>
    <row r="897" spans="1:9" x14ac:dyDescent="0.25">
      <c r="A897" s="105"/>
      <c r="B897" s="110"/>
      <c r="C897" s="110"/>
      <c r="D897" s="109"/>
      <c r="E897" s="110"/>
      <c r="F897" s="110"/>
      <c r="G897" s="111" t="str">
        <f t="shared" si="17"/>
        <v/>
      </c>
      <c r="H8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7" s="104">
        <f>IF(Tabuľka1[[#This Row],[Stĺpec7]]="chyba",1,0)</f>
        <v>0</v>
      </c>
    </row>
    <row r="898" spans="1:9" x14ac:dyDescent="0.25">
      <c r="A898" s="105"/>
      <c r="B898" s="110"/>
      <c r="C898" s="110"/>
      <c r="D898" s="109"/>
      <c r="E898" s="110"/>
      <c r="F898" s="110"/>
      <c r="G898" s="111" t="str">
        <f t="shared" si="17"/>
        <v/>
      </c>
      <c r="H8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8" s="104">
        <f>IF(Tabuľka1[[#This Row],[Stĺpec7]]="chyba",1,0)</f>
        <v>0</v>
      </c>
    </row>
    <row r="899" spans="1:9" x14ac:dyDescent="0.25">
      <c r="A899" s="105"/>
      <c r="B899" s="110"/>
      <c r="C899" s="110"/>
      <c r="D899" s="109"/>
      <c r="E899" s="110"/>
      <c r="F899" s="110"/>
      <c r="G899" s="111" t="str">
        <f t="shared" si="17"/>
        <v/>
      </c>
      <c r="H8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899" s="104">
        <f>IF(Tabuľka1[[#This Row],[Stĺpec7]]="chyba",1,0)</f>
        <v>0</v>
      </c>
    </row>
    <row r="900" spans="1:9" x14ac:dyDescent="0.25">
      <c r="A900" s="105"/>
      <c r="B900" s="110"/>
      <c r="C900" s="110"/>
      <c r="D900" s="109"/>
      <c r="E900" s="110"/>
      <c r="F900" s="110"/>
      <c r="G900" s="111" t="str">
        <f t="shared" si="17"/>
        <v/>
      </c>
      <c r="H9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0" s="104">
        <f>IF(Tabuľka1[[#This Row],[Stĺpec7]]="chyba",1,0)</f>
        <v>0</v>
      </c>
    </row>
    <row r="901" spans="1:9" x14ac:dyDescent="0.25">
      <c r="A901" s="105"/>
      <c r="B901" s="110"/>
      <c r="C901" s="110"/>
      <c r="D901" s="109"/>
      <c r="E901" s="110"/>
      <c r="F901" s="110"/>
      <c r="G901" s="111" t="str">
        <f t="shared" si="17"/>
        <v/>
      </c>
      <c r="H9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1" s="104">
        <f>IF(Tabuľka1[[#This Row],[Stĺpec7]]="chyba",1,0)</f>
        <v>0</v>
      </c>
    </row>
    <row r="902" spans="1:9" x14ac:dyDescent="0.25">
      <c r="A902" s="105"/>
      <c r="B902" s="110"/>
      <c r="C902" s="110"/>
      <c r="D902" s="109"/>
      <c r="E902" s="110"/>
      <c r="F902" s="110"/>
      <c r="G902" s="111" t="str">
        <f t="shared" si="17"/>
        <v/>
      </c>
      <c r="H9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2" s="104">
        <f>IF(Tabuľka1[[#This Row],[Stĺpec7]]="chyba",1,0)</f>
        <v>0</v>
      </c>
    </row>
    <row r="903" spans="1:9" x14ac:dyDescent="0.25">
      <c r="A903" s="105"/>
      <c r="B903" s="110"/>
      <c r="C903" s="110"/>
      <c r="D903" s="109"/>
      <c r="E903" s="110"/>
      <c r="F903" s="110"/>
      <c r="G903" s="111" t="str">
        <f t="shared" si="17"/>
        <v/>
      </c>
      <c r="H9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3" s="104">
        <f>IF(Tabuľka1[[#This Row],[Stĺpec7]]="chyba",1,0)</f>
        <v>0</v>
      </c>
    </row>
    <row r="904" spans="1:9" x14ac:dyDescent="0.25">
      <c r="A904" s="105"/>
      <c r="B904" s="110"/>
      <c r="C904" s="110"/>
      <c r="D904" s="109"/>
      <c r="E904" s="110"/>
      <c r="F904" s="110"/>
      <c r="G904" s="111" t="str">
        <f t="shared" si="17"/>
        <v/>
      </c>
      <c r="H9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4" s="104">
        <f>IF(Tabuľka1[[#This Row],[Stĺpec7]]="chyba",1,0)</f>
        <v>0</v>
      </c>
    </row>
    <row r="905" spans="1:9" x14ac:dyDescent="0.25">
      <c r="A905" s="105"/>
      <c r="B905" s="110"/>
      <c r="C905" s="110"/>
      <c r="D905" s="109"/>
      <c r="E905" s="110"/>
      <c r="F905" s="110"/>
      <c r="G905" s="111" t="str">
        <f t="shared" si="17"/>
        <v/>
      </c>
      <c r="H9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5" s="104">
        <f>IF(Tabuľka1[[#This Row],[Stĺpec7]]="chyba",1,0)</f>
        <v>0</v>
      </c>
    </row>
    <row r="906" spans="1:9" x14ac:dyDescent="0.25">
      <c r="A906" s="105"/>
      <c r="B906" s="110"/>
      <c r="C906" s="110"/>
      <c r="D906" s="109"/>
      <c r="E906" s="110"/>
      <c r="F906" s="110"/>
      <c r="G906" s="111" t="str">
        <f t="shared" si="17"/>
        <v/>
      </c>
      <c r="H9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6" s="104">
        <f>IF(Tabuľka1[[#This Row],[Stĺpec7]]="chyba",1,0)</f>
        <v>0</v>
      </c>
    </row>
    <row r="907" spans="1:9" x14ac:dyDescent="0.25">
      <c r="A907" s="105"/>
      <c r="B907" s="110"/>
      <c r="C907" s="110"/>
      <c r="D907" s="109"/>
      <c r="E907" s="110"/>
      <c r="F907" s="110"/>
      <c r="G907" s="111" t="str">
        <f t="shared" si="17"/>
        <v/>
      </c>
      <c r="H9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7" s="104">
        <f>IF(Tabuľka1[[#This Row],[Stĺpec7]]="chyba",1,0)</f>
        <v>0</v>
      </c>
    </row>
    <row r="908" spans="1:9" x14ac:dyDescent="0.25">
      <c r="A908" s="105"/>
      <c r="B908" s="110"/>
      <c r="C908" s="110"/>
      <c r="D908" s="109"/>
      <c r="E908" s="110"/>
      <c r="F908" s="110"/>
      <c r="G908" s="111" t="str">
        <f t="shared" si="17"/>
        <v/>
      </c>
      <c r="H9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8" s="104">
        <f>IF(Tabuľka1[[#This Row],[Stĺpec7]]="chyba",1,0)</f>
        <v>0</v>
      </c>
    </row>
    <row r="909" spans="1:9" x14ac:dyDescent="0.25">
      <c r="A909" s="105"/>
      <c r="B909" s="110"/>
      <c r="C909" s="110"/>
      <c r="D909" s="109"/>
      <c r="E909" s="110"/>
      <c r="F909" s="110"/>
      <c r="G909" s="111" t="str">
        <f t="shared" si="17"/>
        <v/>
      </c>
      <c r="H9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09" s="104">
        <f>IF(Tabuľka1[[#This Row],[Stĺpec7]]="chyba",1,0)</f>
        <v>0</v>
      </c>
    </row>
    <row r="910" spans="1:9" x14ac:dyDescent="0.25">
      <c r="A910" s="105"/>
      <c r="B910" s="110"/>
      <c r="C910" s="110"/>
      <c r="D910" s="109"/>
      <c r="E910" s="110"/>
      <c r="F910" s="110"/>
      <c r="G910" s="111" t="str">
        <f t="shared" si="17"/>
        <v/>
      </c>
      <c r="H9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0" s="104">
        <f>IF(Tabuľka1[[#This Row],[Stĺpec7]]="chyba",1,0)</f>
        <v>0</v>
      </c>
    </row>
    <row r="911" spans="1:9" x14ac:dyDescent="0.25">
      <c r="A911" s="105"/>
      <c r="B911" s="110"/>
      <c r="C911" s="110"/>
      <c r="D911" s="109"/>
      <c r="E911" s="110"/>
      <c r="F911" s="110"/>
      <c r="G911" s="111" t="str">
        <f t="shared" si="17"/>
        <v/>
      </c>
      <c r="H9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1" s="104">
        <f>IF(Tabuľka1[[#This Row],[Stĺpec7]]="chyba",1,0)</f>
        <v>0</v>
      </c>
    </row>
    <row r="912" spans="1:9" x14ac:dyDescent="0.25">
      <c r="A912" s="105"/>
      <c r="B912" s="110"/>
      <c r="C912" s="110"/>
      <c r="D912" s="109"/>
      <c r="E912" s="110"/>
      <c r="F912" s="110"/>
      <c r="G912" s="111" t="str">
        <f t="shared" si="17"/>
        <v/>
      </c>
      <c r="H9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2" s="104">
        <f>IF(Tabuľka1[[#This Row],[Stĺpec7]]="chyba",1,0)</f>
        <v>0</v>
      </c>
    </row>
    <row r="913" spans="1:9" x14ac:dyDescent="0.25">
      <c r="A913" s="105"/>
      <c r="B913" s="110"/>
      <c r="C913" s="110"/>
      <c r="D913" s="109"/>
      <c r="E913" s="110"/>
      <c r="F913" s="110"/>
      <c r="G913" s="111" t="str">
        <f t="shared" si="17"/>
        <v/>
      </c>
      <c r="H9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3" s="104">
        <f>IF(Tabuľka1[[#This Row],[Stĺpec7]]="chyba",1,0)</f>
        <v>0</v>
      </c>
    </row>
    <row r="914" spans="1:9" x14ac:dyDescent="0.25">
      <c r="A914" s="105"/>
      <c r="B914" s="110"/>
      <c r="C914" s="110"/>
      <c r="D914" s="109"/>
      <c r="E914" s="110"/>
      <c r="F914" s="110"/>
      <c r="G914" s="111" t="str">
        <f t="shared" si="17"/>
        <v/>
      </c>
      <c r="H9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4" s="104">
        <f>IF(Tabuľka1[[#This Row],[Stĺpec7]]="chyba",1,0)</f>
        <v>0</v>
      </c>
    </row>
    <row r="915" spans="1:9" x14ac:dyDescent="0.25">
      <c r="A915" s="105"/>
      <c r="B915" s="110"/>
      <c r="C915" s="110"/>
      <c r="D915" s="109"/>
      <c r="E915" s="110"/>
      <c r="F915" s="110"/>
      <c r="G915" s="111" t="str">
        <f t="shared" si="17"/>
        <v/>
      </c>
      <c r="H9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5" s="104">
        <f>IF(Tabuľka1[[#This Row],[Stĺpec7]]="chyba",1,0)</f>
        <v>0</v>
      </c>
    </row>
    <row r="916" spans="1:9" x14ac:dyDescent="0.25">
      <c r="A916" s="105"/>
      <c r="B916" s="110"/>
      <c r="C916" s="110"/>
      <c r="D916" s="109"/>
      <c r="E916" s="110"/>
      <c r="F916" s="110"/>
      <c r="G916" s="111" t="str">
        <f t="shared" si="17"/>
        <v/>
      </c>
      <c r="H9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6" s="104">
        <f>IF(Tabuľka1[[#This Row],[Stĺpec7]]="chyba",1,0)</f>
        <v>0</v>
      </c>
    </row>
    <row r="917" spans="1:9" x14ac:dyDescent="0.25">
      <c r="A917" s="105"/>
      <c r="B917" s="110"/>
      <c r="C917" s="110"/>
      <c r="D917" s="109"/>
      <c r="E917" s="110"/>
      <c r="F917" s="110"/>
      <c r="G917" s="111" t="str">
        <f t="shared" si="17"/>
        <v/>
      </c>
      <c r="H9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7" s="104">
        <f>IF(Tabuľka1[[#This Row],[Stĺpec7]]="chyba",1,0)</f>
        <v>0</v>
      </c>
    </row>
    <row r="918" spans="1:9" x14ac:dyDescent="0.25">
      <c r="A918" s="105"/>
      <c r="B918" s="110"/>
      <c r="C918" s="110"/>
      <c r="D918" s="109"/>
      <c r="E918" s="110"/>
      <c r="F918" s="110"/>
      <c r="G918" s="111" t="str">
        <f t="shared" si="17"/>
        <v/>
      </c>
      <c r="H9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8" s="104">
        <f>IF(Tabuľka1[[#This Row],[Stĺpec7]]="chyba",1,0)</f>
        <v>0</v>
      </c>
    </row>
    <row r="919" spans="1:9" x14ac:dyDescent="0.25">
      <c r="A919" s="105"/>
      <c r="B919" s="110"/>
      <c r="C919" s="110"/>
      <c r="D919" s="109"/>
      <c r="E919" s="110"/>
      <c r="F919" s="110"/>
      <c r="G919" s="111" t="str">
        <f t="shared" si="17"/>
        <v/>
      </c>
      <c r="H9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19" s="104">
        <f>IF(Tabuľka1[[#This Row],[Stĺpec7]]="chyba",1,0)</f>
        <v>0</v>
      </c>
    </row>
    <row r="920" spans="1:9" x14ac:dyDescent="0.25">
      <c r="A920" s="105"/>
      <c r="B920" s="110"/>
      <c r="C920" s="110"/>
      <c r="D920" s="109"/>
      <c r="E920" s="110"/>
      <c r="F920" s="110"/>
      <c r="G920" s="111" t="str">
        <f t="shared" si="17"/>
        <v/>
      </c>
      <c r="H9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0" s="104">
        <f>IF(Tabuľka1[[#This Row],[Stĺpec7]]="chyba",1,0)</f>
        <v>0</v>
      </c>
    </row>
    <row r="921" spans="1:9" x14ac:dyDescent="0.25">
      <c r="A921" s="105"/>
      <c r="B921" s="110"/>
      <c r="C921" s="110"/>
      <c r="D921" s="109"/>
      <c r="E921" s="110"/>
      <c r="F921" s="110"/>
      <c r="G921" s="111" t="str">
        <f t="shared" ref="G921:G984" si="18">IF($B$8=$N$38,"vyroba",IF($B$8=$N$39,"sluzby",""))</f>
        <v/>
      </c>
      <c r="H9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1" s="104">
        <f>IF(Tabuľka1[[#This Row],[Stĺpec7]]="chyba",1,0)</f>
        <v>0</v>
      </c>
    </row>
    <row r="922" spans="1:9" x14ac:dyDescent="0.25">
      <c r="A922" s="105"/>
      <c r="B922" s="110"/>
      <c r="C922" s="110"/>
      <c r="D922" s="109"/>
      <c r="E922" s="110"/>
      <c r="F922" s="110"/>
      <c r="G922" s="111" t="str">
        <f t="shared" si="18"/>
        <v/>
      </c>
      <c r="H9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2" s="104">
        <f>IF(Tabuľka1[[#This Row],[Stĺpec7]]="chyba",1,0)</f>
        <v>0</v>
      </c>
    </row>
    <row r="923" spans="1:9" x14ac:dyDescent="0.25">
      <c r="A923" s="105"/>
      <c r="B923" s="110"/>
      <c r="C923" s="110"/>
      <c r="D923" s="109"/>
      <c r="E923" s="110"/>
      <c r="F923" s="110"/>
      <c r="G923" s="111" t="str">
        <f t="shared" si="18"/>
        <v/>
      </c>
      <c r="H9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3" s="104">
        <f>IF(Tabuľka1[[#This Row],[Stĺpec7]]="chyba",1,0)</f>
        <v>0</v>
      </c>
    </row>
    <row r="924" spans="1:9" x14ac:dyDescent="0.25">
      <c r="A924" s="105"/>
      <c r="B924" s="110"/>
      <c r="C924" s="110"/>
      <c r="D924" s="109"/>
      <c r="E924" s="110"/>
      <c r="F924" s="110"/>
      <c r="G924" s="111" t="str">
        <f t="shared" si="18"/>
        <v/>
      </c>
      <c r="H9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4" s="104">
        <f>IF(Tabuľka1[[#This Row],[Stĺpec7]]="chyba",1,0)</f>
        <v>0</v>
      </c>
    </row>
    <row r="925" spans="1:9" x14ac:dyDescent="0.25">
      <c r="A925" s="105"/>
      <c r="B925" s="110"/>
      <c r="C925" s="110"/>
      <c r="D925" s="109"/>
      <c r="E925" s="110"/>
      <c r="F925" s="110"/>
      <c r="G925" s="111" t="str">
        <f t="shared" si="18"/>
        <v/>
      </c>
      <c r="H9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5" s="104">
        <f>IF(Tabuľka1[[#This Row],[Stĺpec7]]="chyba",1,0)</f>
        <v>0</v>
      </c>
    </row>
    <row r="926" spans="1:9" x14ac:dyDescent="0.25">
      <c r="A926" s="105"/>
      <c r="B926" s="110"/>
      <c r="C926" s="110"/>
      <c r="D926" s="109"/>
      <c r="E926" s="110"/>
      <c r="F926" s="110"/>
      <c r="G926" s="111" t="str">
        <f t="shared" si="18"/>
        <v/>
      </c>
      <c r="H9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6" s="104">
        <f>IF(Tabuľka1[[#This Row],[Stĺpec7]]="chyba",1,0)</f>
        <v>0</v>
      </c>
    </row>
    <row r="927" spans="1:9" x14ac:dyDescent="0.25">
      <c r="A927" s="105"/>
      <c r="B927" s="110"/>
      <c r="C927" s="110"/>
      <c r="D927" s="109"/>
      <c r="E927" s="110"/>
      <c r="F927" s="110"/>
      <c r="G927" s="111" t="str">
        <f t="shared" si="18"/>
        <v/>
      </c>
      <c r="H9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7" s="104">
        <f>IF(Tabuľka1[[#This Row],[Stĺpec7]]="chyba",1,0)</f>
        <v>0</v>
      </c>
    </row>
    <row r="928" spans="1:9" x14ac:dyDescent="0.25">
      <c r="A928" s="105"/>
      <c r="B928" s="110"/>
      <c r="C928" s="110"/>
      <c r="D928" s="109"/>
      <c r="E928" s="110"/>
      <c r="F928" s="110"/>
      <c r="G928" s="111" t="str">
        <f t="shared" si="18"/>
        <v/>
      </c>
      <c r="H9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8" s="104">
        <f>IF(Tabuľka1[[#This Row],[Stĺpec7]]="chyba",1,0)</f>
        <v>0</v>
      </c>
    </row>
    <row r="929" spans="1:9" x14ac:dyDescent="0.25">
      <c r="A929" s="105"/>
      <c r="B929" s="110"/>
      <c r="C929" s="110"/>
      <c r="D929" s="109"/>
      <c r="E929" s="110"/>
      <c r="F929" s="110"/>
      <c r="G929" s="111" t="str">
        <f t="shared" si="18"/>
        <v/>
      </c>
      <c r="H9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29" s="104">
        <f>IF(Tabuľka1[[#This Row],[Stĺpec7]]="chyba",1,0)</f>
        <v>0</v>
      </c>
    </row>
    <row r="930" spans="1:9" x14ac:dyDescent="0.25">
      <c r="A930" s="105"/>
      <c r="B930" s="110"/>
      <c r="C930" s="110"/>
      <c r="D930" s="109"/>
      <c r="E930" s="110"/>
      <c r="F930" s="110"/>
      <c r="G930" s="111" t="str">
        <f t="shared" si="18"/>
        <v/>
      </c>
      <c r="H9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0" s="104">
        <f>IF(Tabuľka1[[#This Row],[Stĺpec7]]="chyba",1,0)</f>
        <v>0</v>
      </c>
    </row>
    <row r="931" spans="1:9" x14ac:dyDescent="0.25">
      <c r="A931" s="105"/>
      <c r="B931" s="110"/>
      <c r="C931" s="110"/>
      <c r="D931" s="109"/>
      <c r="E931" s="110"/>
      <c r="F931" s="110"/>
      <c r="G931" s="111" t="str">
        <f t="shared" si="18"/>
        <v/>
      </c>
      <c r="H9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1" s="104">
        <f>IF(Tabuľka1[[#This Row],[Stĺpec7]]="chyba",1,0)</f>
        <v>0</v>
      </c>
    </row>
    <row r="932" spans="1:9" x14ac:dyDescent="0.25">
      <c r="A932" s="105"/>
      <c r="B932" s="110"/>
      <c r="C932" s="110"/>
      <c r="D932" s="109"/>
      <c r="E932" s="110"/>
      <c r="F932" s="110"/>
      <c r="G932" s="111" t="str">
        <f t="shared" si="18"/>
        <v/>
      </c>
      <c r="H9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2" s="104">
        <f>IF(Tabuľka1[[#This Row],[Stĺpec7]]="chyba",1,0)</f>
        <v>0</v>
      </c>
    </row>
    <row r="933" spans="1:9" x14ac:dyDescent="0.25">
      <c r="A933" s="105"/>
      <c r="B933" s="110"/>
      <c r="C933" s="110"/>
      <c r="D933" s="109"/>
      <c r="E933" s="110"/>
      <c r="F933" s="110"/>
      <c r="G933" s="111" t="str">
        <f t="shared" si="18"/>
        <v/>
      </c>
      <c r="H9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3" s="104">
        <f>IF(Tabuľka1[[#This Row],[Stĺpec7]]="chyba",1,0)</f>
        <v>0</v>
      </c>
    </row>
    <row r="934" spans="1:9" x14ac:dyDescent="0.25">
      <c r="A934" s="105"/>
      <c r="B934" s="110"/>
      <c r="C934" s="110"/>
      <c r="D934" s="109"/>
      <c r="E934" s="110"/>
      <c r="F934" s="110"/>
      <c r="G934" s="111" t="str">
        <f t="shared" si="18"/>
        <v/>
      </c>
      <c r="H9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4" s="104">
        <f>IF(Tabuľka1[[#This Row],[Stĺpec7]]="chyba",1,0)</f>
        <v>0</v>
      </c>
    </row>
    <row r="935" spans="1:9" x14ac:dyDescent="0.25">
      <c r="A935" s="105"/>
      <c r="B935" s="110"/>
      <c r="C935" s="110"/>
      <c r="D935" s="109"/>
      <c r="E935" s="110"/>
      <c r="F935" s="110"/>
      <c r="G935" s="111" t="str">
        <f t="shared" si="18"/>
        <v/>
      </c>
      <c r="H9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5" s="104">
        <f>IF(Tabuľka1[[#This Row],[Stĺpec7]]="chyba",1,0)</f>
        <v>0</v>
      </c>
    </row>
    <row r="936" spans="1:9" x14ac:dyDescent="0.25">
      <c r="A936" s="105"/>
      <c r="B936" s="110"/>
      <c r="C936" s="110"/>
      <c r="D936" s="109"/>
      <c r="E936" s="110"/>
      <c r="F936" s="110"/>
      <c r="G936" s="111" t="str">
        <f t="shared" si="18"/>
        <v/>
      </c>
      <c r="H9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6" s="104">
        <f>IF(Tabuľka1[[#This Row],[Stĺpec7]]="chyba",1,0)</f>
        <v>0</v>
      </c>
    </row>
    <row r="937" spans="1:9" x14ac:dyDescent="0.25">
      <c r="A937" s="105"/>
      <c r="B937" s="110"/>
      <c r="C937" s="110"/>
      <c r="D937" s="109"/>
      <c r="E937" s="110"/>
      <c r="F937" s="110"/>
      <c r="G937" s="111" t="str">
        <f t="shared" si="18"/>
        <v/>
      </c>
      <c r="H9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7" s="104">
        <f>IF(Tabuľka1[[#This Row],[Stĺpec7]]="chyba",1,0)</f>
        <v>0</v>
      </c>
    </row>
    <row r="938" spans="1:9" x14ac:dyDescent="0.25">
      <c r="A938" s="105"/>
      <c r="B938" s="110"/>
      <c r="C938" s="110"/>
      <c r="D938" s="109"/>
      <c r="E938" s="110"/>
      <c r="F938" s="110"/>
      <c r="G938" s="111" t="str">
        <f t="shared" si="18"/>
        <v/>
      </c>
      <c r="H9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8" s="104">
        <f>IF(Tabuľka1[[#This Row],[Stĺpec7]]="chyba",1,0)</f>
        <v>0</v>
      </c>
    </row>
    <row r="939" spans="1:9" x14ac:dyDescent="0.25">
      <c r="A939" s="105"/>
      <c r="B939" s="110"/>
      <c r="C939" s="110"/>
      <c r="D939" s="109"/>
      <c r="E939" s="110"/>
      <c r="F939" s="110"/>
      <c r="G939" s="111" t="str">
        <f t="shared" si="18"/>
        <v/>
      </c>
      <c r="H9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39" s="104">
        <f>IF(Tabuľka1[[#This Row],[Stĺpec7]]="chyba",1,0)</f>
        <v>0</v>
      </c>
    </row>
    <row r="940" spans="1:9" x14ac:dyDescent="0.25">
      <c r="A940" s="105"/>
      <c r="B940" s="110"/>
      <c r="C940" s="110"/>
      <c r="D940" s="109"/>
      <c r="E940" s="110"/>
      <c r="F940" s="110"/>
      <c r="G940" s="111" t="str">
        <f t="shared" si="18"/>
        <v/>
      </c>
      <c r="H9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0" s="104">
        <f>IF(Tabuľka1[[#This Row],[Stĺpec7]]="chyba",1,0)</f>
        <v>0</v>
      </c>
    </row>
    <row r="941" spans="1:9" x14ac:dyDescent="0.25">
      <c r="A941" s="105"/>
      <c r="B941" s="110"/>
      <c r="C941" s="110"/>
      <c r="D941" s="109"/>
      <c r="E941" s="110"/>
      <c r="F941" s="110"/>
      <c r="G941" s="111" t="str">
        <f t="shared" si="18"/>
        <v/>
      </c>
      <c r="H9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1" s="104">
        <f>IF(Tabuľka1[[#This Row],[Stĺpec7]]="chyba",1,0)</f>
        <v>0</v>
      </c>
    </row>
    <row r="942" spans="1:9" x14ac:dyDescent="0.25">
      <c r="A942" s="105"/>
      <c r="B942" s="110"/>
      <c r="C942" s="110"/>
      <c r="D942" s="109"/>
      <c r="E942" s="110"/>
      <c r="F942" s="110"/>
      <c r="G942" s="111" t="str">
        <f t="shared" si="18"/>
        <v/>
      </c>
      <c r="H9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2" s="104">
        <f>IF(Tabuľka1[[#This Row],[Stĺpec7]]="chyba",1,0)</f>
        <v>0</v>
      </c>
    </row>
    <row r="943" spans="1:9" x14ac:dyDescent="0.25">
      <c r="A943" s="105"/>
      <c r="B943" s="110"/>
      <c r="C943" s="110"/>
      <c r="D943" s="109"/>
      <c r="E943" s="110"/>
      <c r="F943" s="110"/>
      <c r="G943" s="111" t="str">
        <f t="shared" si="18"/>
        <v/>
      </c>
      <c r="H9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3" s="104">
        <f>IF(Tabuľka1[[#This Row],[Stĺpec7]]="chyba",1,0)</f>
        <v>0</v>
      </c>
    </row>
    <row r="944" spans="1:9" x14ac:dyDescent="0.25">
      <c r="A944" s="105"/>
      <c r="B944" s="110"/>
      <c r="C944" s="110"/>
      <c r="D944" s="109"/>
      <c r="E944" s="110"/>
      <c r="F944" s="110"/>
      <c r="G944" s="111" t="str">
        <f t="shared" si="18"/>
        <v/>
      </c>
      <c r="H9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4" s="104">
        <f>IF(Tabuľka1[[#This Row],[Stĺpec7]]="chyba",1,0)</f>
        <v>0</v>
      </c>
    </row>
    <row r="945" spans="1:9" x14ac:dyDescent="0.25">
      <c r="A945" s="105"/>
      <c r="B945" s="110"/>
      <c r="C945" s="110"/>
      <c r="D945" s="109"/>
      <c r="E945" s="110"/>
      <c r="F945" s="110"/>
      <c r="G945" s="111" t="str">
        <f t="shared" si="18"/>
        <v/>
      </c>
      <c r="H9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5" s="104">
        <f>IF(Tabuľka1[[#This Row],[Stĺpec7]]="chyba",1,0)</f>
        <v>0</v>
      </c>
    </row>
    <row r="946" spans="1:9" x14ac:dyDescent="0.25">
      <c r="A946" s="105"/>
      <c r="B946" s="110"/>
      <c r="C946" s="110"/>
      <c r="D946" s="109"/>
      <c r="E946" s="110"/>
      <c r="F946" s="110"/>
      <c r="G946" s="111" t="str">
        <f t="shared" si="18"/>
        <v/>
      </c>
      <c r="H9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6" s="104">
        <f>IF(Tabuľka1[[#This Row],[Stĺpec7]]="chyba",1,0)</f>
        <v>0</v>
      </c>
    </row>
    <row r="947" spans="1:9" x14ac:dyDescent="0.25">
      <c r="A947" s="105"/>
      <c r="B947" s="110"/>
      <c r="C947" s="110"/>
      <c r="D947" s="109"/>
      <c r="E947" s="110"/>
      <c r="F947" s="110"/>
      <c r="G947" s="111" t="str">
        <f t="shared" si="18"/>
        <v/>
      </c>
      <c r="H9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7" s="104">
        <f>IF(Tabuľka1[[#This Row],[Stĺpec7]]="chyba",1,0)</f>
        <v>0</v>
      </c>
    </row>
    <row r="948" spans="1:9" x14ac:dyDescent="0.25">
      <c r="A948" s="105"/>
      <c r="B948" s="110"/>
      <c r="C948" s="110"/>
      <c r="D948" s="109"/>
      <c r="E948" s="110"/>
      <c r="F948" s="110"/>
      <c r="G948" s="111" t="str">
        <f t="shared" si="18"/>
        <v/>
      </c>
      <c r="H9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8" s="104">
        <f>IF(Tabuľka1[[#This Row],[Stĺpec7]]="chyba",1,0)</f>
        <v>0</v>
      </c>
    </row>
    <row r="949" spans="1:9" x14ac:dyDescent="0.25">
      <c r="A949" s="105"/>
      <c r="B949" s="110"/>
      <c r="C949" s="110"/>
      <c r="D949" s="109"/>
      <c r="E949" s="110"/>
      <c r="F949" s="110"/>
      <c r="G949" s="111" t="str">
        <f t="shared" si="18"/>
        <v/>
      </c>
      <c r="H9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49" s="104">
        <f>IF(Tabuľka1[[#This Row],[Stĺpec7]]="chyba",1,0)</f>
        <v>0</v>
      </c>
    </row>
    <row r="950" spans="1:9" x14ac:dyDescent="0.25">
      <c r="A950" s="105"/>
      <c r="B950" s="110"/>
      <c r="C950" s="110"/>
      <c r="D950" s="109"/>
      <c r="E950" s="110"/>
      <c r="F950" s="110"/>
      <c r="G950" s="111" t="str">
        <f t="shared" si="18"/>
        <v/>
      </c>
      <c r="H9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0" s="104">
        <f>IF(Tabuľka1[[#This Row],[Stĺpec7]]="chyba",1,0)</f>
        <v>0</v>
      </c>
    </row>
    <row r="951" spans="1:9" x14ac:dyDescent="0.25">
      <c r="A951" s="105"/>
      <c r="B951" s="110"/>
      <c r="C951" s="110"/>
      <c r="D951" s="109"/>
      <c r="E951" s="110"/>
      <c r="F951" s="110"/>
      <c r="G951" s="111" t="str">
        <f t="shared" si="18"/>
        <v/>
      </c>
      <c r="H9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1" s="104">
        <f>IF(Tabuľka1[[#This Row],[Stĺpec7]]="chyba",1,0)</f>
        <v>0</v>
      </c>
    </row>
    <row r="952" spans="1:9" x14ac:dyDescent="0.25">
      <c r="A952" s="105"/>
      <c r="B952" s="110"/>
      <c r="C952" s="110"/>
      <c r="D952" s="109"/>
      <c r="E952" s="110"/>
      <c r="F952" s="110"/>
      <c r="G952" s="111" t="str">
        <f t="shared" si="18"/>
        <v/>
      </c>
      <c r="H9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2" s="104">
        <f>IF(Tabuľka1[[#This Row],[Stĺpec7]]="chyba",1,0)</f>
        <v>0</v>
      </c>
    </row>
    <row r="953" spans="1:9" x14ac:dyDescent="0.25">
      <c r="A953" s="105"/>
      <c r="B953" s="110"/>
      <c r="C953" s="110"/>
      <c r="D953" s="109"/>
      <c r="E953" s="110"/>
      <c r="F953" s="110"/>
      <c r="G953" s="111" t="str">
        <f t="shared" si="18"/>
        <v/>
      </c>
      <c r="H9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3" s="104">
        <f>IF(Tabuľka1[[#This Row],[Stĺpec7]]="chyba",1,0)</f>
        <v>0</v>
      </c>
    </row>
    <row r="954" spans="1:9" x14ac:dyDescent="0.25">
      <c r="A954" s="105"/>
      <c r="B954" s="110"/>
      <c r="C954" s="110"/>
      <c r="D954" s="109"/>
      <c r="E954" s="110"/>
      <c r="F954" s="110"/>
      <c r="G954" s="111" t="str">
        <f t="shared" si="18"/>
        <v/>
      </c>
      <c r="H9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4" s="104">
        <f>IF(Tabuľka1[[#This Row],[Stĺpec7]]="chyba",1,0)</f>
        <v>0</v>
      </c>
    </row>
    <row r="955" spans="1:9" x14ac:dyDescent="0.25">
      <c r="A955" s="105"/>
      <c r="B955" s="110"/>
      <c r="C955" s="110"/>
      <c r="D955" s="109"/>
      <c r="E955" s="110"/>
      <c r="F955" s="110"/>
      <c r="G955" s="111" t="str">
        <f t="shared" si="18"/>
        <v/>
      </c>
      <c r="H9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5" s="104">
        <f>IF(Tabuľka1[[#This Row],[Stĺpec7]]="chyba",1,0)</f>
        <v>0</v>
      </c>
    </row>
    <row r="956" spans="1:9" x14ac:dyDescent="0.25">
      <c r="A956" s="105"/>
      <c r="B956" s="110"/>
      <c r="C956" s="110"/>
      <c r="D956" s="109"/>
      <c r="E956" s="110"/>
      <c r="F956" s="110"/>
      <c r="G956" s="111" t="str">
        <f t="shared" si="18"/>
        <v/>
      </c>
      <c r="H9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6" s="104">
        <f>IF(Tabuľka1[[#This Row],[Stĺpec7]]="chyba",1,0)</f>
        <v>0</v>
      </c>
    </row>
    <row r="957" spans="1:9" x14ac:dyDescent="0.25">
      <c r="A957" s="105"/>
      <c r="B957" s="110"/>
      <c r="C957" s="110"/>
      <c r="D957" s="109"/>
      <c r="E957" s="110"/>
      <c r="F957" s="110"/>
      <c r="G957" s="111" t="str">
        <f t="shared" si="18"/>
        <v/>
      </c>
      <c r="H9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7" s="104">
        <f>IF(Tabuľka1[[#This Row],[Stĺpec7]]="chyba",1,0)</f>
        <v>0</v>
      </c>
    </row>
    <row r="958" spans="1:9" x14ac:dyDescent="0.25">
      <c r="A958" s="105"/>
      <c r="B958" s="110"/>
      <c r="C958" s="110"/>
      <c r="D958" s="109"/>
      <c r="E958" s="110"/>
      <c r="F958" s="110"/>
      <c r="G958" s="111" t="str">
        <f t="shared" si="18"/>
        <v/>
      </c>
      <c r="H9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8" s="104">
        <f>IF(Tabuľka1[[#This Row],[Stĺpec7]]="chyba",1,0)</f>
        <v>0</v>
      </c>
    </row>
    <row r="959" spans="1:9" x14ac:dyDescent="0.25">
      <c r="A959" s="105"/>
      <c r="B959" s="110"/>
      <c r="C959" s="110"/>
      <c r="D959" s="109"/>
      <c r="E959" s="110"/>
      <c r="F959" s="110"/>
      <c r="G959" s="111" t="str">
        <f t="shared" si="18"/>
        <v/>
      </c>
      <c r="H9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59" s="104">
        <f>IF(Tabuľka1[[#This Row],[Stĺpec7]]="chyba",1,0)</f>
        <v>0</v>
      </c>
    </row>
    <row r="960" spans="1:9" x14ac:dyDescent="0.25">
      <c r="A960" s="105"/>
      <c r="B960" s="110"/>
      <c r="C960" s="110"/>
      <c r="D960" s="109"/>
      <c r="E960" s="110"/>
      <c r="F960" s="110"/>
      <c r="G960" s="111" t="str">
        <f t="shared" si="18"/>
        <v/>
      </c>
      <c r="H9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0" s="104">
        <f>IF(Tabuľka1[[#This Row],[Stĺpec7]]="chyba",1,0)</f>
        <v>0</v>
      </c>
    </row>
    <row r="961" spans="1:9" x14ac:dyDescent="0.25">
      <c r="A961" s="105"/>
      <c r="B961" s="110"/>
      <c r="C961" s="110"/>
      <c r="D961" s="109"/>
      <c r="E961" s="110"/>
      <c r="F961" s="110"/>
      <c r="G961" s="111" t="str">
        <f t="shared" si="18"/>
        <v/>
      </c>
      <c r="H9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1" s="104">
        <f>IF(Tabuľka1[[#This Row],[Stĺpec7]]="chyba",1,0)</f>
        <v>0</v>
      </c>
    </row>
    <row r="962" spans="1:9" x14ac:dyDescent="0.25">
      <c r="A962" s="105"/>
      <c r="B962" s="110"/>
      <c r="C962" s="110"/>
      <c r="D962" s="109"/>
      <c r="E962" s="110"/>
      <c r="F962" s="110"/>
      <c r="G962" s="111" t="str">
        <f t="shared" si="18"/>
        <v/>
      </c>
      <c r="H9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2" s="104">
        <f>IF(Tabuľka1[[#This Row],[Stĺpec7]]="chyba",1,0)</f>
        <v>0</v>
      </c>
    </row>
    <row r="963" spans="1:9" x14ac:dyDescent="0.25">
      <c r="A963" s="105"/>
      <c r="B963" s="110"/>
      <c r="C963" s="110"/>
      <c r="D963" s="109"/>
      <c r="E963" s="110"/>
      <c r="F963" s="110"/>
      <c r="G963" s="111" t="str">
        <f t="shared" si="18"/>
        <v/>
      </c>
      <c r="H9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3" s="104">
        <f>IF(Tabuľka1[[#This Row],[Stĺpec7]]="chyba",1,0)</f>
        <v>0</v>
      </c>
    </row>
    <row r="964" spans="1:9" x14ac:dyDescent="0.25">
      <c r="A964" s="105"/>
      <c r="B964" s="110"/>
      <c r="C964" s="110"/>
      <c r="D964" s="109"/>
      <c r="E964" s="110"/>
      <c r="F964" s="110"/>
      <c r="G964" s="111" t="str">
        <f t="shared" si="18"/>
        <v/>
      </c>
      <c r="H9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4" s="104">
        <f>IF(Tabuľka1[[#This Row],[Stĺpec7]]="chyba",1,0)</f>
        <v>0</v>
      </c>
    </row>
    <row r="965" spans="1:9" x14ac:dyDescent="0.25">
      <c r="A965" s="105"/>
      <c r="B965" s="110"/>
      <c r="C965" s="110"/>
      <c r="D965" s="109"/>
      <c r="E965" s="110"/>
      <c r="F965" s="110"/>
      <c r="G965" s="111" t="str">
        <f t="shared" si="18"/>
        <v/>
      </c>
      <c r="H9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5" s="104">
        <f>IF(Tabuľka1[[#This Row],[Stĺpec7]]="chyba",1,0)</f>
        <v>0</v>
      </c>
    </row>
    <row r="966" spans="1:9" x14ac:dyDescent="0.25">
      <c r="A966" s="105"/>
      <c r="B966" s="110"/>
      <c r="C966" s="110"/>
      <c r="D966" s="109"/>
      <c r="E966" s="110"/>
      <c r="F966" s="110"/>
      <c r="G966" s="111" t="str">
        <f t="shared" si="18"/>
        <v/>
      </c>
      <c r="H9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6" s="104">
        <f>IF(Tabuľka1[[#This Row],[Stĺpec7]]="chyba",1,0)</f>
        <v>0</v>
      </c>
    </row>
    <row r="967" spans="1:9" x14ac:dyDescent="0.25">
      <c r="A967" s="105"/>
      <c r="B967" s="110"/>
      <c r="C967" s="110"/>
      <c r="D967" s="109"/>
      <c r="E967" s="110"/>
      <c r="F967" s="110"/>
      <c r="G967" s="111" t="str">
        <f t="shared" si="18"/>
        <v/>
      </c>
      <c r="H9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7" s="104">
        <f>IF(Tabuľka1[[#This Row],[Stĺpec7]]="chyba",1,0)</f>
        <v>0</v>
      </c>
    </row>
    <row r="968" spans="1:9" x14ac:dyDescent="0.25">
      <c r="A968" s="105"/>
      <c r="B968" s="110"/>
      <c r="C968" s="110"/>
      <c r="D968" s="109"/>
      <c r="E968" s="110"/>
      <c r="F968" s="110"/>
      <c r="G968" s="111" t="str">
        <f t="shared" si="18"/>
        <v/>
      </c>
      <c r="H9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8" s="104">
        <f>IF(Tabuľka1[[#This Row],[Stĺpec7]]="chyba",1,0)</f>
        <v>0</v>
      </c>
    </row>
    <row r="969" spans="1:9" x14ac:dyDescent="0.25">
      <c r="A969" s="105"/>
      <c r="B969" s="110"/>
      <c r="C969" s="110"/>
      <c r="D969" s="109"/>
      <c r="E969" s="110"/>
      <c r="F969" s="110"/>
      <c r="G969" s="111" t="str">
        <f t="shared" si="18"/>
        <v/>
      </c>
      <c r="H9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69" s="104">
        <f>IF(Tabuľka1[[#This Row],[Stĺpec7]]="chyba",1,0)</f>
        <v>0</v>
      </c>
    </row>
    <row r="970" spans="1:9" x14ac:dyDescent="0.25">
      <c r="A970" s="105"/>
      <c r="B970" s="110"/>
      <c r="C970" s="110"/>
      <c r="D970" s="109"/>
      <c r="E970" s="110"/>
      <c r="F970" s="110"/>
      <c r="G970" s="111" t="str">
        <f t="shared" si="18"/>
        <v/>
      </c>
      <c r="H9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0" s="104">
        <f>IF(Tabuľka1[[#This Row],[Stĺpec7]]="chyba",1,0)</f>
        <v>0</v>
      </c>
    </row>
    <row r="971" spans="1:9" x14ac:dyDescent="0.25">
      <c r="A971" s="105"/>
      <c r="B971" s="110"/>
      <c r="C971" s="110"/>
      <c r="D971" s="109"/>
      <c r="E971" s="110"/>
      <c r="F971" s="110"/>
      <c r="G971" s="111" t="str">
        <f t="shared" si="18"/>
        <v/>
      </c>
      <c r="H9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1" s="104">
        <f>IF(Tabuľka1[[#This Row],[Stĺpec7]]="chyba",1,0)</f>
        <v>0</v>
      </c>
    </row>
    <row r="972" spans="1:9" x14ac:dyDescent="0.25">
      <c r="A972" s="105"/>
      <c r="B972" s="110"/>
      <c r="C972" s="110"/>
      <c r="D972" s="109"/>
      <c r="E972" s="110"/>
      <c r="F972" s="110"/>
      <c r="G972" s="111" t="str">
        <f t="shared" si="18"/>
        <v/>
      </c>
      <c r="H9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2" s="104">
        <f>IF(Tabuľka1[[#This Row],[Stĺpec7]]="chyba",1,0)</f>
        <v>0</v>
      </c>
    </row>
    <row r="973" spans="1:9" x14ac:dyDescent="0.25">
      <c r="A973" s="105"/>
      <c r="B973" s="110"/>
      <c r="C973" s="110"/>
      <c r="D973" s="109"/>
      <c r="E973" s="110"/>
      <c r="F973" s="110"/>
      <c r="G973" s="111" t="str">
        <f t="shared" si="18"/>
        <v/>
      </c>
      <c r="H9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3" s="104">
        <f>IF(Tabuľka1[[#This Row],[Stĺpec7]]="chyba",1,0)</f>
        <v>0</v>
      </c>
    </row>
    <row r="974" spans="1:9" x14ac:dyDescent="0.25">
      <c r="A974" s="105"/>
      <c r="B974" s="110"/>
      <c r="C974" s="110"/>
      <c r="D974" s="109"/>
      <c r="E974" s="110"/>
      <c r="F974" s="110"/>
      <c r="G974" s="111" t="str">
        <f t="shared" si="18"/>
        <v/>
      </c>
      <c r="H9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4" s="104">
        <f>IF(Tabuľka1[[#This Row],[Stĺpec7]]="chyba",1,0)</f>
        <v>0</v>
      </c>
    </row>
    <row r="975" spans="1:9" x14ac:dyDescent="0.25">
      <c r="A975" s="105"/>
      <c r="B975" s="110"/>
      <c r="C975" s="110"/>
      <c r="D975" s="109"/>
      <c r="E975" s="110"/>
      <c r="F975" s="110"/>
      <c r="G975" s="111" t="str">
        <f t="shared" si="18"/>
        <v/>
      </c>
      <c r="H9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5" s="104">
        <f>IF(Tabuľka1[[#This Row],[Stĺpec7]]="chyba",1,0)</f>
        <v>0</v>
      </c>
    </row>
    <row r="976" spans="1:9" x14ac:dyDescent="0.25">
      <c r="A976" s="105"/>
      <c r="B976" s="110"/>
      <c r="C976" s="110"/>
      <c r="D976" s="109"/>
      <c r="E976" s="110"/>
      <c r="F976" s="110"/>
      <c r="G976" s="111" t="str">
        <f t="shared" si="18"/>
        <v/>
      </c>
      <c r="H9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6" s="104">
        <f>IF(Tabuľka1[[#This Row],[Stĺpec7]]="chyba",1,0)</f>
        <v>0</v>
      </c>
    </row>
    <row r="977" spans="1:9" x14ac:dyDescent="0.25">
      <c r="A977" s="105"/>
      <c r="B977" s="110"/>
      <c r="C977" s="110"/>
      <c r="D977" s="109"/>
      <c r="E977" s="110"/>
      <c r="F977" s="110"/>
      <c r="G977" s="111" t="str">
        <f t="shared" si="18"/>
        <v/>
      </c>
      <c r="H9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7" s="104">
        <f>IF(Tabuľka1[[#This Row],[Stĺpec7]]="chyba",1,0)</f>
        <v>0</v>
      </c>
    </row>
    <row r="978" spans="1:9" x14ac:dyDescent="0.25">
      <c r="A978" s="105"/>
      <c r="B978" s="110"/>
      <c r="C978" s="110"/>
      <c r="D978" s="109"/>
      <c r="E978" s="110"/>
      <c r="F978" s="110"/>
      <c r="G978" s="111" t="str">
        <f t="shared" si="18"/>
        <v/>
      </c>
      <c r="H9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8" s="104">
        <f>IF(Tabuľka1[[#This Row],[Stĺpec7]]="chyba",1,0)</f>
        <v>0</v>
      </c>
    </row>
    <row r="979" spans="1:9" x14ac:dyDescent="0.25">
      <c r="A979" s="105"/>
      <c r="B979" s="110"/>
      <c r="C979" s="110"/>
      <c r="D979" s="109"/>
      <c r="E979" s="110"/>
      <c r="F979" s="110"/>
      <c r="G979" s="111" t="str">
        <f t="shared" si="18"/>
        <v/>
      </c>
      <c r="H9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79" s="104">
        <f>IF(Tabuľka1[[#This Row],[Stĺpec7]]="chyba",1,0)</f>
        <v>0</v>
      </c>
    </row>
    <row r="980" spans="1:9" x14ac:dyDescent="0.25">
      <c r="A980" s="105"/>
      <c r="B980" s="110"/>
      <c r="C980" s="110"/>
      <c r="D980" s="109"/>
      <c r="E980" s="110"/>
      <c r="F980" s="110"/>
      <c r="G980" s="111" t="str">
        <f t="shared" si="18"/>
        <v/>
      </c>
      <c r="H9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0" s="104">
        <f>IF(Tabuľka1[[#This Row],[Stĺpec7]]="chyba",1,0)</f>
        <v>0</v>
      </c>
    </row>
    <row r="981" spans="1:9" x14ac:dyDescent="0.25">
      <c r="A981" s="105"/>
      <c r="B981" s="110"/>
      <c r="C981" s="110"/>
      <c r="D981" s="109"/>
      <c r="E981" s="110"/>
      <c r="F981" s="110"/>
      <c r="G981" s="111" t="str">
        <f t="shared" si="18"/>
        <v/>
      </c>
      <c r="H9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1" s="104">
        <f>IF(Tabuľka1[[#This Row],[Stĺpec7]]="chyba",1,0)</f>
        <v>0</v>
      </c>
    </row>
    <row r="982" spans="1:9" x14ac:dyDescent="0.25">
      <c r="A982" s="105"/>
      <c r="B982" s="110"/>
      <c r="C982" s="110"/>
      <c r="D982" s="109"/>
      <c r="E982" s="110"/>
      <c r="F982" s="110"/>
      <c r="G982" s="111" t="str">
        <f t="shared" si="18"/>
        <v/>
      </c>
      <c r="H9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2" s="104">
        <f>IF(Tabuľka1[[#This Row],[Stĺpec7]]="chyba",1,0)</f>
        <v>0</v>
      </c>
    </row>
    <row r="983" spans="1:9" x14ac:dyDescent="0.25">
      <c r="A983" s="105"/>
      <c r="B983" s="110"/>
      <c r="C983" s="110"/>
      <c r="D983" s="109"/>
      <c r="E983" s="110"/>
      <c r="F983" s="110"/>
      <c r="G983" s="111" t="str">
        <f t="shared" si="18"/>
        <v/>
      </c>
      <c r="H9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3" s="104">
        <f>IF(Tabuľka1[[#This Row],[Stĺpec7]]="chyba",1,0)</f>
        <v>0</v>
      </c>
    </row>
    <row r="984" spans="1:9" x14ac:dyDescent="0.25">
      <c r="A984" s="105"/>
      <c r="B984" s="110"/>
      <c r="C984" s="110"/>
      <c r="D984" s="109"/>
      <c r="E984" s="110"/>
      <c r="F984" s="110"/>
      <c r="G984" s="111" t="str">
        <f t="shared" si="18"/>
        <v/>
      </c>
      <c r="H9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4" s="104">
        <f>IF(Tabuľka1[[#This Row],[Stĺpec7]]="chyba",1,0)</f>
        <v>0</v>
      </c>
    </row>
    <row r="985" spans="1:9" x14ac:dyDescent="0.25">
      <c r="A985" s="105"/>
      <c r="B985" s="110"/>
      <c r="C985" s="110"/>
      <c r="D985" s="109"/>
      <c r="E985" s="110"/>
      <c r="F985" s="110"/>
      <c r="G985" s="111" t="str">
        <f t="shared" ref="G985:G1048" si="19">IF($B$8=$N$38,"vyroba",IF($B$8=$N$39,"sluzby",""))</f>
        <v/>
      </c>
      <c r="H9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5" s="104">
        <f>IF(Tabuľka1[[#This Row],[Stĺpec7]]="chyba",1,0)</f>
        <v>0</v>
      </c>
    </row>
    <row r="986" spans="1:9" x14ac:dyDescent="0.25">
      <c r="A986" s="105"/>
      <c r="B986" s="110"/>
      <c r="C986" s="110"/>
      <c r="D986" s="109"/>
      <c r="E986" s="110"/>
      <c r="F986" s="110"/>
      <c r="G986" s="111" t="str">
        <f t="shared" si="19"/>
        <v/>
      </c>
      <c r="H9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6" s="104">
        <f>IF(Tabuľka1[[#This Row],[Stĺpec7]]="chyba",1,0)</f>
        <v>0</v>
      </c>
    </row>
    <row r="987" spans="1:9" x14ac:dyDescent="0.25">
      <c r="A987" s="105"/>
      <c r="B987" s="110"/>
      <c r="C987" s="110"/>
      <c r="D987" s="109"/>
      <c r="E987" s="110"/>
      <c r="F987" s="110"/>
      <c r="G987" s="111" t="str">
        <f t="shared" si="19"/>
        <v/>
      </c>
      <c r="H9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7" s="104">
        <f>IF(Tabuľka1[[#This Row],[Stĺpec7]]="chyba",1,0)</f>
        <v>0</v>
      </c>
    </row>
    <row r="988" spans="1:9" x14ac:dyDescent="0.25">
      <c r="A988" s="105"/>
      <c r="B988" s="110"/>
      <c r="C988" s="110"/>
      <c r="D988" s="109"/>
      <c r="E988" s="110"/>
      <c r="F988" s="110"/>
      <c r="G988" s="111" t="str">
        <f t="shared" si="19"/>
        <v/>
      </c>
      <c r="H9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8" s="104">
        <f>IF(Tabuľka1[[#This Row],[Stĺpec7]]="chyba",1,0)</f>
        <v>0</v>
      </c>
    </row>
    <row r="989" spans="1:9" x14ac:dyDescent="0.25">
      <c r="A989" s="105"/>
      <c r="B989" s="110"/>
      <c r="C989" s="110"/>
      <c r="D989" s="109"/>
      <c r="E989" s="110"/>
      <c r="F989" s="110"/>
      <c r="G989" s="111" t="str">
        <f t="shared" si="19"/>
        <v/>
      </c>
      <c r="H9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89" s="104">
        <f>IF(Tabuľka1[[#This Row],[Stĺpec7]]="chyba",1,0)</f>
        <v>0</v>
      </c>
    </row>
    <row r="990" spans="1:9" x14ac:dyDescent="0.25">
      <c r="A990" s="105"/>
      <c r="B990" s="110"/>
      <c r="C990" s="110"/>
      <c r="D990" s="109"/>
      <c r="E990" s="110"/>
      <c r="F990" s="110"/>
      <c r="G990" s="111" t="str">
        <f t="shared" si="19"/>
        <v/>
      </c>
      <c r="H9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0" s="104">
        <f>IF(Tabuľka1[[#This Row],[Stĺpec7]]="chyba",1,0)</f>
        <v>0</v>
      </c>
    </row>
    <row r="991" spans="1:9" x14ac:dyDescent="0.25">
      <c r="A991" s="105"/>
      <c r="B991" s="110"/>
      <c r="C991" s="110"/>
      <c r="D991" s="109"/>
      <c r="E991" s="110"/>
      <c r="F991" s="110"/>
      <c r="G991" s="111" t="str">
        <f t="shared" si="19"/>
        <v/>
      </c>
      <c r="H9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1" s="104">
        <f>IF(Tabuľka1[[#This Row],[Stĺpec7]]="chyba",1,0)</f>
        <v>0</v>
      </c>
    </row>
    <row r="992" spans="1:9" x14ac:dyDescent="0.25">
      <c r="A992" s="105"/>
      <c r="B992" s="110"/>
      <c r="C992" s="110"/>
      <c r="D992" s="109"/>
      <c r="E992" s="110"/>
      <c r="F992" s="110"/>
      <c r="G992" s="111" t="str">
        <f t="shared" si="19"/>
        <v/>
      </c>
      <c r="H9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2" s="104">
        <f>IF(Tabuľka1[[#This Row],[Stĺpec7]]="chyba",1,0)</f>
        <v>0</v>
      </c>
    </row>
    <row r="993" spans="1:9" x14ac:dyDescent="0.25">
      <c r="A993" s="105"/>
      <c r="B993" s="110"/>
      <c r="C993" s="110"/>
      <c r="D993" s="109"/>
      <c r="E993" s="110"/>
      <c r="F993" s="110"/>
      <c r="G993" s="111" t="str">
        <f t="shared" si="19"/>
        <v/>
      </c>
      <c r="H9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3" s="104">
        <f>IF(Tabuľka1[[#This Row],[Stĺpec7]]="chyba",1,0)</f>
        <v>0</v>
      </c>
    </row>
    <row r="994" spans="1:9" x14ac:dyDescent="0.25">
      <c r="A994" s="105"/>
      <c r="B994" s="110"/>
      <c r="C994" s="110"/>
      <c r="D994" s="109"/>
      <c r="E994" s="110"/>
      <c r="F994" s="110"/>
      <c r="G994" s="111" t="str">
        <f t="shared" si="19"/>
        <v/>
      </c>
      <c r="H9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4" s="104">
        <f>IF(Tabuľka1[[#This Row],[Stĺpec7]]="chyba",1,0)</f>
        <v>0</v>
      </c>
    </row>
    <row r="995" spans="1:9" x14ac:dyDescent="0.25">
      <c r="A995" s="105"/>
      <c r="B995" s="110"/>
      <c r="C995" s="110"/>
      <c r="D995" s="109"/>
      <c r="E995" s="110"/>
      <c r="F995" s="110"/>
      <c r="G995" s="111" t="str">
        <f t="shared" si="19"/>
        <v/>
      </c>
      <c r="H9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5" s="104">
        <f>IF(Tabuľka1[[#This Row],[Stĺpec7]]="chyba",1,0)</f>
        <v>0</v>
      </c>
    </row>
    <row r="996" spans="1:9" x14ac:dyDescent="0.25">
      <c r="A996" s="105"/>
      <c r="B996" s="110"/>
      <c r="C996" s="110"/>
      <c r="D996" s="109"/>
      <c r="E996" s="110"/>
      <c r="F996" s="110"/>
      <c r="G996" s="111" t="str">
        <f t="shared" si="19"/>
        <v/>
      </c>
      <c r="H9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6" s="104">
        <f>IF(Tabuľka1[[#This Row],[Stĺpec7]]="chyba",1,0)</f>
        <v>0</v>
      </c>
    </row>
    <row r="997" spans="1:9" x14ac:dyDescent="0.25">
      <c r="A997" s="105"/>
      <c r="B997" s="110"/>
      <c r="C997" s="110"/>
      <c r="D997" s="109"/>
      <c r="E997" s="110"/>
      <c r="F997" s="110"/>
      <c r="G997" s="111" t="str">
        <f t="shared" si="19"/>
        <v/>
      </c>
      <c r="H9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7" s="104">
        <f>IF(Tabuľka1[[#This Row],[Stĺpec7]]="chyba",1,0)</f>
        <v>0</v>
      </c>
    </row>
    <row r="998" spans="1:9" x14ac:dyDescent="0.25">
      <c r="A998" s="105"/>
      <c r="B998" s="110"/>
      <c r="C998" s="110"/>
      <c r="D998" s="109"/>
      <c r="E998" s="110"/>
      <c r="F998" s="110"/>
      <c r="G998" s="111" t="str">
        <f t="shared" si="19"/>
        <v/>
      </c>
      <c r="H9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8" s="104">
        <f>IF(Tabuľka1[[#This Row],[Stĺpec7]]="chyba",1,0)</f>
        <v>0</v>
      </c>
    </row>
    <row r="999" spans="1:9" x14ac:dyDescent="0.25">
      <c r="A999" s="105"/>
      <c r="B999" s="110"/>
      <c r="C999" s="110"/>
      <c r="D999" s="109"/>
      <c r="E999" s="110"/>
      <c r="F999" s="110"/>
      <c r="G999" s="111" t="str">
        <f t="shared" si="19"/>
        <v/>
      </c>
      <c r="H9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999" s="104">
        <f>IF(Tabuľka1[[#This Row],[Stĺpec7]]="chyba",1,0)</f>
        <v>0</v>
      </c>
    </row>
    <row r="1000" spans="1:9" x14ac:dyDescent="0.25">
      <c r="A1000" s="105"/>
      <c r="B1000" s="110"/>
      <c r="C1000" s="110"/>
      <c r="D1000" s="109"/>
      <c r="E1000" s="110"/>
      <c r="F1000" s="110"/>
      <c r="G1000" s="111" t="str">
        <f t="shared" si="19"/>
        <v/>
      </c>
      <c r="H10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0" s="104">
        <f>IF(Tabuľka1[[#This Row],[Stĺpec7]]="chyba",1,0)</f>
        <v>0</v>
      </c>
    </row>
    <row r="1001" spans="1:9" x14ac:dyDescent="0.25">
      <c r="A1001" s="105"/>
      <c r="B1001" s="110"/>
      <c r="C1001" s="110"/>
      <c r="D1001" s="109"/>
      <c r="E1001" s="110"/>
      <c r="F1001" s="110"/>
      <c r="G1001" s="111" t="str">
        <f t="shared" si="19"/>
        <v/>
      </c>
      <c r="H10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1" s="104">
        <f>IF(Tabuľka1[[#This Row],[Stĺpec7]]="chyba",1,0)</f>
        <v>0</v>
      </c>
    </row>
    <row r="1002" spans="1:9" x14ac:dyDescent="0.25">
      <c r="A1002" s="105"/>
      <c r="B1002" s="110"/>
      <c r="C1002" s="110"/>
      <c r="D1002" s="109"/>
      <c r="E1002" s="110"/>
      <c r="F1002" s="110"/>
      <c r="G1002" s="111" t="str">
        <f t="shared" si="19"/>
        <v/>
      </c>
      <c r="H10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2" s="104">
        <f>IF(Tabuľka1[[#This Row],[Stĺpec7]]="chyba",1,0)</f>
        <v>0</v>
      </c>
    </row>
    <row r="1003" spans="1:9" x14ac:dyDescent="0.25">
      <c r="A1003" s="105"/>
      <c r="B1003" s="110"/>
      <c r="C1003" s="110"/>
      <c r="D1003" s="109"/>
      <c r="E1003" s="110"/>
      <c r="F1003" s="110"/>
      <c r="G1003" s="111" t="str">
        <f t="shared" si="19"/>
        <v/>
      </c>
      <c r="H10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3" s="104">
        <f>IF(Tabuľka1[[#This Row],[Stĺpec7]]="chyba",1,0)</f>
        <v>0</v>
      </c>
    </row>
    <row r="1004" spans="1:9" x14ac:dyDescent="0.25">
      <c r="A1004" s="105"/>
      <c r="B1004" s="110"/>
      <c r="C1004" s="110"/>
      <c r="D1004" s="109"/>
      <c r="E1004" s="110"/>
      <c r="F1004" s="110"/>
      <c r="G1004" s="111" t="str">
        <f t="shared" si="19"/>
        <v/>
      </c>
      <c r="H10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4" s="104">
        <f>IF(Tabuľka1[[#This Row],[Stĺpec7]]="chyba",1,0)</f>
        <v>0</v>
      </c>
    </row>
    <row r="1005" spans="1:9" x14ac:dyDescent="0.25">
      <c r="A1005" s="105"/>
      <c r="B1005" s="110"/>
      <c r="C1005" s="110"/>
      <c r="D1005" s="109"/>
      <c r="E1005" s="110"/>
      <c r="F1005" s="110"/>
      <c r="G1005" s="111" t="str">
        <f t="shared" si="19"/>
        <v/>
      </c>
      <c r="H10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5" s="104">
        <f>IF(Tabuľka1[[#This Row],[Stĺpec7]]="chyba",1,0)</f>
        <v>0</v>
      </c>
    </row>
    <row r="1006" spans="1:9" x14ac:dyDescent="0.25">
      <c r="A1006" s="105"/>
      <c r="B1006" s="110"/>
      <c r="C1006" s="110"/>
      <c r="D1006" s="109"/>
      <c r="E1006" s="110"/>
      <c r="F1006" s="110"/>
      <c r="G1006" s="111" t="str">
        <f t="shared" si="19"/>
        <v/>
      </c>
      <c r="H10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6" s="104">
        <f>IF(Tabuľka1[[#This Row],[Stĺpec7]]="chyba",1,0)</f>
        <v>0</v>
      </c>
    </row>
    <row r="1007" spans="1:9" x14ac:dyDescent="0.25">
      <c r="A1007" s="105"/>
      <c r="B1007" s="110"/>
      <c r="C1007" s="110"/>
      <c r="D1007" s="109"/>
      <c r="E1007" s="110"/>
      <c r="F1007" s="110"/>
      <c r="G1007" s="111" t="str">
        <f t="shared" si="19"/>
        <v/>
      </c>
      <c r="H10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7" s="104">
        <f>IF(Tabuľka1[[#This Row],[Stĺpec7]]="chyba",1,0)</f>
        <v>0</v>
      </c>
    </row>
    <row r="1008" spans="1:9" x14ac:dyDescent="0.25">
      <c r="A1008" s="105"/>
      <c r="B1008" s="110"/>
      <c r="C1008" s="110"/>
      <c r="D1008" s="109"/>
      <c r="E1008" s="110"/>
      <c r="F1008" s="110"/>
      <c r="G1008" s="111" t="str">
        <f t="shared" si="19"/>
        <v/>
      </c>
      <c r="H10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8" s="104">
        <f>IF(Tabuľka1[[#This Row],[Stĺpec7]]="chyba",1,0)</f>
        <v>0</v>
      </c>
    </row>
    <row r="1009" spans="1:9" x14ac:dyDescent="0.25">
      <c r="A1009" s="105"/>
      <c r="B1009" s="110"/>
      <c r="C1009" s="110"/>
      <c r="D1009" s="109"/>
      <c r="E1009" s="110"/>
      <c r="F1009" s="110"/>
      <c r="G1009" s="111" t="str">
        <f t="shared" si="19"/>
        <v/>
      </c>
      <c r="H10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09" s="104">
        <f>IF(Tabuľka1[[#This Row],[Stĺpec7]]="chyba",1,0)</f>
        <v>0</v>
      </c>
    </row>
    <row r="1010" spans="1:9" x14ac:dyDescent="0.25">
      <c r="A1010" s="105"/>
      <c r="B1010" s="110"/>
      <c r="C1010" s="110"/>
      <c r="D1010" s="109"/>
      <c r="E1010" s="110"/>
      <c r="F1010" s="110"/>
      <c r="G1010" s="111" t="str">
        <f t="shared" si="19"/>
        <v/>
      </c>
      <c r="H10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0" s="104">
        <f>IF(Tabuľka1[[#This Row],[Stĺpec7]]="chyba",1,0)</f>
        <v>0</v>
      </c>
    </row>
    <row r="1011" spans="1:9" x14ac:dyDescent="0.25">
      <c r="A1011" s="105"/>
      <c r="B1011" s="110"/>
      <c r="C1011" s="110"/>
      <c r="D1011" s="109"/>
      <c r="E1011" s="110"/>
      <c r="F1011" s="110"/>
      <c r="G1011" s="111" t="str">
        <f t="shared" si="19"/>
        <v/>
      </c>
      <c r="H10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1" s="104">
        <f>IF(Tabuľka1[[#This Row],[Stĺpec7]]="chyba",1,0)</f>
        <v>0</v>
      </c>
    </row>
    <row r="1012" spans="1:9" x14ac:dyDescent="0.25">
      <c r="A1012" s="105"/>
      <c r="B1012" s="110"/>
      <c r="C1012" s="110"/>
      <c r="D1012" s="109"/>
      <c r="E1012" s="110"/>
      <c r="F1012" s="110"/>
      <c r="G1012" s="111" t="str">
        <f t="shared" si="19"/>
        <v/>
      </c>
      <c r="H10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2" s="104">
        <f>IF(Tabuľka1[[#This Row],[Stĺpec7]]="chyba",1,0)</f>
        <v>0</v>
      </c>
    </row>
    <row r="1013" spans="1:9" x14ac:dyDescent="0.25">
      <c r="A1013" s="105"/>
      <c r="B1013" s="110"/>
      <c r="C1013" s="110"/>
      <c r="D1013" s="109"/>
      <c r="E1013" s="110"/>
      <c r="F1013" s="110"/>
      <c r="G1013" s="111" t="str">
        <f t="shared" si="19"/>
        <v/>
      </c>
      <c r="H10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3" s="104">
        <f>IF(Tabuľka1[[#This Row],[Stĺpec7]]="chyba",1,0)</f>
        <v>0</v>
      </c>
    </row>
    <row r="1014" spans="1:9" x14ac:dyDescent="0.25">
      <c r="A1014" s="105"/>
      <c r="B1014" s="110"/>
      <c r="C1014" s="110"/>
      <c r="D1014" s="109"/>
      <c r="E1014" s="110"/>
      <c r="F1014" s="110"/>
      <c r="G1014" s="111" t="str">
        <f t="shared" si="19"/>
        <v/>
      </c>
      <c r="H10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4" s="104">
        <f>IF(Tabuľka1[[#This Row],[Stĺpec7]]="chyba",1,0)</f>
        <v>0</v>
      </c>
    </row>
    <row r="1015" spans="1:9" x14ac:dyDescent="0.25">
      <c r="A1015" s="105"/>
      <c r="B1015" s="110"/>
      <c r="C1015" s="110"/>
      <c r="D1015" s="109"/>
      <c r="E1015" s="110"/>
      <c r="F1015" s="110"/>
      <c r="G1015" s="111" t="str">
        <f t="shared" si="19"/>
        <v/>
      </c>
      <c r="H10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5" s="104">
        <f>IF(Tabuľka1[[#This Row],[Stĺpec7]]="chyba",1,0)</f>
        <v>0</v>
      </c>
    </row>
    <row r="1016" spans="1:9" x14ac:dyDescent="0.25">
      <c r="A1016" s="105"/>
      <c r="B1016" s="110"/>
      <c r="C1016" s="110"/>
      <c r="D1016" s="109"/>
      <c r="E1016" s="110"/>
      <c r="F1016" s="110"/>
      <c r="G1016" s="111" t="str">
        <f t="shared" si="19"/>
        <v/>
      </c>
      <c r="H10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6" s="104">
        <f>IF(Tabuľka1[[#This Row],[Stĺpec7]]="chyba",1,0)</f>
        <v>0</v>
      </c>
    </row>
    <row r="1017" spans="1:9" x14ac:dyDescent="0.25">
      <c r="A1017" s="105"/>
      <c r="B1017" s="110"/>
      <c r="C1017" s="110"/>
      <c r="D1017" s="109"/>
      <c r="E1017" s="110"/>
      <c r="F1017" s="110"/>
      <c r="G1017" s="111" t="str">
        <f t="shared" si="19"/>
        <v/>
      </c>
      <c r="H10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7" s="104">
        <f>IF(Tabuľka1[[#This Row],[Stĺpec7]]="chyba",1,0)</f>
        <v>0</v>
      </c>
    </row>
    <row r="1018" spans="1:9" x14ac:dyDescent="0.25">
      <c r="A1018" s="105"/>
      <c r="B1018" s="110"/>
      <c r="C1018" s="110"/>
      <c r="D1018" s="109"/>
      <c r="E1018" s="110"/>
      <c r="F1018" s="110"/>
      <c r="G1018" s="111" t="str">
        <f t="shared" si="19"/>
        <v/>
      </c>
      <c r="H10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8" s="104">
        <f>IF(Tabuľka1[[#This Row],[Stĺpec7]]="chyba",1,0)</f>
        <v>0</v>
      </c>
    </row>
    <row r="1019" spans="1:9" x14ac:dyDescent="0.25">
      <c r="A1019" s="105"/>
      <c r="B1019" s="110"/>
      <c r="C1019" s="110"/>
      <c r="D1019" s="109"/>
      <c r="E1019" s="110"/>
      <c r="F1019" s="110"/>
      <c r="G1019" s="111" t="str">
        <f t="shared" si="19"/>
        <v/>
      </c>
      <c r="H10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19" s="104">
        <f>IF(Tabuľka1[[#This Row],[Stĺpec7]]="chyba",1,0)</f>
        <v>0</v>
      </c>
    </row>
    <row r="1020" spans="1:9" x14ac:dyDescent="0.25">
      <c r="A1020" s="105"/>
      <c r="B1020" s="110"/>
      <c r="C1020" s="110"/>
      <c r="D1020" s="109"/>
      <c r="E1020" s="110"/>
      <c r="F1020" s="110"/>
      <c r="G1020" s="111" t="str">
        <f t="shared" si="19"/>
        <v/>
      </c>
      <c r="H10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0" s="104">
        <f>IF(Tabuľka1[[#This Row],[Stĺpec7]]="chyba",1,0)</f>
        <v>0</v>
      </c>
    </row>
    <row r="1021" spans="1:9" x14ac:dyDescent="0.25">
      <c r="A1021" s="105"/>
      <c r="B1021" s="110"/>
      <c r="C1021" s="110"/>
      <c r="D1021" s="109"/>
      <c r="E1021" s="110"/>
      <c r="F1021" s="110"/>
      <c r="G1021" s="111" t="str">
        <f t="shared" si="19"/>
        <v/>
      </c>
      <c r="H10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1" s="104">
        <f>IF(Tabuľka1[[#This Row],[Stĺpec7]]="chyba",1,0)</f>
        <v>0</v>
      </c>
    </row>
    <row r="1022" spans="1:9" x14ac:dyDescent="0.25">
      <c r="A1022" s="105"/>
      <c r="B1022" s="110"/>
      <c r="C1022" s="110"/>
      <c r="D1022" s="109"/>
      <c r="E1022" s="110"/>
      <c r="F1022" s="110"/>
      <c r="G1022" s="111" t="str">
        <f t="shared" si="19"/>
        <v/>
      </c>
      <c r="H10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2" s="104">
        <f>IF(Tabuľka1[[#This Row],[Stĺpec7]]="chyba",1,0)</f>
        <v>0</v>
      </c>
    </row>
    <row r="1023" spans="1:9" x14ac:dyDescent="0.25">
      <c r="A1023" s="105"/>
      <c r="B1023" s="110"/>
      <c r="C1023" s="110"/>
      <c r="D1023" s="109"/>
      <c r="E1023" s="110"/>
      <c r="F1023" s="110"/>
      <c r="G1023" s="111" t="str">
        <f t="shared" si="19"/>
        <v/>
      </c>
      <c r="H10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3" s="104">
        <f>IF(Tabuľka1[[#This Row],[Stĺpec7]]="chyba",1,0)</f>
        <v>0</v>
      </c>
    </row>
    <row r="1024" spans="1:9" x14ac:dyDescent="0.25">
      <c r="A1024" s="105"/>
      <c r="B1024" s="110"/>
      <c r="C1024" s="110"/>
      <c r="D1024" s="109"/>
      <c r="E1024" s="110"/>
      <c r="F1024" s="110"/>
      <c r="G1024" s="111" t="str">
        <f t="shared" si="19"/>
        <v/>
      </c>
      <c r="H10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4" s="104">
        <f>IF(Tabuľka1[[#This Row],[Stĺpec7]]="chyba",1,0)</f>
        <v>0</v>
      </c>
    </row>
    <row r="1025" spans="1:9" x14ac:dyDescent="0.25">
      <c r="A1025" s="105"/>
      <c r="B1025" s="110"/>
      <c r="C1025" s="110"/>
      <c r="D1025" s="109"/>
      <c r="E1025" s="110"/>
      <c r="F1025" s="110"/>
      <c r="G1025" s="111" t="str">
        <f t="shared" si="19"/>
        <v/>
      </c>
      <c r="H10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5" s="104">
        <f>IF(Tabuľka1[[#This Row],[Stĺpec7]]="chyba",1,0)</f>
        <v>0</v>
      </c>
    </row>
    <row r="1026" spans="1:9" x14ac:dyDescent="0.25">
      <c r="A1026" s="105"/>
      <c r="B1026" s="110"/>
      <c r="C1026" s="110"/>
      <c r="D1026" s="109"/>
      <c r="E1026" s="110"/>
      <c r="F1026" s="110"/>
      <c r="G1026" s="111" t="str">
        <f t="shared" si="19"/>
        <v/>
      </c>
      <c r="H10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6" s="104">
        <f>IF(Tabuľka1[[#This Row],[Stĺpec7]]="chyba",1,0)</f>
        <v>0</v>
      </c>
    </row>
    <row r="1027" spans="1:9" x14ac:dyDescent="0.25">
      <c r="A1027" s="105"/>
      <c r="B1027" s="110"/>
      <c r="C1027" s="110"/>
      <c r="D1027" s="109"/>
      <c r="E1027" s="110"/>
      <c r="F1027" s="110"/>
      <c r="G1027" s="111" t="str">
        <f t="shared" si="19"/>
        <v/>
      </c>
      <c r="H10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7" s="104">
        <f>IF(Tabuľka1[[#This Row],[Stĺpec7]]="chyba",1,0)</f>
        <v>0</v>
      </c>
    </row>
    <row r="1028" spans="1:9" x14ac:dyDescent="0.25">
      <c r="A1028" s="105"/>
      <c r="B1028" s="110"/>
      <c r="C1028" s="110"/>
      <c r="D1028" s="109"/>
      <c r="E1028" s="110"/>
      <c r="F1028" s="110"/>
      <c r="G1028" s="111" t="str">
        <f t="shared" si="19"/>
        <v/>
      </c>
      <c r="H10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8" s="104">
        <f>IF(Tabuľka1[[#This Row],[Stĺpec7]]="chyba",1,0)</f>
        <v>0</v>
      </c>
    </row>
    <row r="1029" spans="1:9" x14ac:dyDescent="0.25">
      <c r="A1029" s="105"/>
      <c r="B1029" s="110"/>
      <c r="C1029" s="110"/>
      <c r="D1029" s="109"/>
      <c r="E1029" s="110"/>
      <c r="F1029" s="110"/>
      <c r="G1029" s="111" t="str">
        <f t="shared" si="19"/>
        <v/>
      </c>
      <c r="H10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29" s="104">
        <f>IF(Tabuľka1[[#This Row],[Stĺpec7]]="chyba",1,0)</f>
        <v>0</v>
      </c>
    </row>
    <row r="1030" spans="1:9" x14ac:dyDescent="0.25">
      <c r="A1030" s="105"/>
      <c r="B1030" s="110"/>
      <c r="C1030" s="110"/>
      <c r="D1030" s="109"/>
      <c r="E1030" s="110"/>
      <c r="F1030" s="110"/>
      <c r="G1030" s="111" t="str">
        <f t="shared" si="19"/>
        <v/>
      </c>
      <c r="H10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0" s="104">
        <f>IF(Tabuľka1[[#This Row],[Stĺpec7]]="chyba",1,0)</f>
        <v>0</v>
      </c>
    </row>
    <row r="1031" spans="1:9" x14ac:dyDescent="0.25">
      <c r="A1031" s="105"/>
      <c r="B1031" s="110"/>
      <c r="C1031" s="110"/>
      <c r="D1031" s="109"/>
      <c r="E1031" s="110"/>
      <c r="F1031" s="110"/>
      <c r="G1031" s="111" t="str">
        <f t="shared" si="19"/>
        <v/>
      </c>
      <c r="H10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1" s="104">
        <f>IF(Tabuľka1[[#This Row],[Stĺpec7]]="chyba",1,0)</f>
        <v>0</v>
      </c>
    </row>
    <row r="1032" spans="1:9" x14ac:dyDescent="0.25">
      <c r="A1032" s="105"/>
      <c r="B1032" s="110"/>
      <c r="C1032" s="110"/>
      <c r="D1032" s="109"/>
      <c r="E1032" s="110"/>
      <c r="F1032" s="110"/>
      <c r="G1032" s="111" t="str">
        <f t="shared" si="19"/>
        <v/>
      </c>
      <c r="H10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2" s="104">
        <f>IF(Tabuľka1[[#This Row],[Stĺpec7]]="chyba",1,0)</f>
        <v>0</v>
      </c>
    </row>
    <row r="1033" spans="1:9" x14ac:dyDescent="0.25">
      <c r="A1033" s="105"/>
      <c r="B1033" s="110"/>
      <c r="C1033" s="110"/>
      <c r="D1033" s="109"/>
      <c r="E1033" s="110"/>
      <c r="F1033" s="110"/>
      <c r="G1033" s="111" t="str">
        <f t="shared" si="19"/>
        <v/>
      </c>
      <c r="H10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3" s="104">
        <f>IF(Tabuľka1[[#This Row],[Stĺpec7]]="chyba",1,0)</f>
        <v>0</v>
      </c>
    </row>
    <row r="1034" spans="1:9" x14ac:dyDescent="0.25">
      <c r="A1034" s="105"/>
      <c r="B1034" s="110"/>
      <c r="C1034" s="110"/>
      <c r="D1034" s="109"/>
      <c r="E1034" s="110"/>
      <c r="F1034" s="110"/>
      <c r="G1034" s="111" t="str">
        <f t="shared" si="19"/>
        <v/>
      </c>
      <c r="H10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4" s="104">
        <f>IF(Tabuľka1[[#This Row],[Stĺpec7]]="chyba",1,0)</f>
        <v>0</v>
      </c>
    </row>
    <row r="1035" spans="1:9" x14ac:dyDescent="0.25">
      <c r="A1035" s="105"/>
      <c r="B1035" s="110"/>
      <c r="C1035" s="110"/>
      <c r="D1035" s="109"/>
      <c r="E1035" s="110"/>
      <c r="F1035" s="110"/>
      <c r="G1035" s="111" t="str">
        <f t="shared" si="19"/>
        <v/>
      </c>
      <c r="H10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5" s="104">
        <f>IF(Tabuľka1[[#This Row],[Stĺpec7]]="chyba",1,0)</f>
        <v>0</v>
      </c>
    </row>
    <row r="1036" spans="1:9" x14ac:dyDescent="0.25">
      <c r="A1036" s="105"/>
      <c r="B1036" s="110"/>
      <c r="C1036" s="110"/>
      <c r="D1036" s="109"/>
      <c r="E1036" s="110"/>
      <c r="F1036" s="110"/>
      <c r="G1036" s="111" t="str">
        <f t="shared" si="19"/>
        <v/>
      </c>
      <c r="H10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6" s="104">
        <f>IF(Tabuľka1[[#This Row],[Stĺpec7]]="chyba",1,0)</f>
        <v>0</v>
      </c>
    </row>
    <row r="1037" spans="1:9" x14ac:dyDescent="0.25">
      <c r="A1037" s="105"/>
      <c r="B1037" s="110"/>
      <c r="C1037" s="110"/>
      <c r="D1037" s="109"/>
      <c r="E1037" s="110"/>
      <c r="F1037" s="110"/>
      <c r="G1037" s="111" t="str">
        <f t="shared" si="19"/>
        <v/>
      </c>
      <c r="H10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7" s="104">
        <f>IF(Tabuľka1[[#This Row],[Stĺpec7]]="chyba",1,0)</f>
        <v>0</v>
      </c>
    </row>
    <row r="1038" spans="1:9" x14ac:dyDescent="0.25">
      <c r="A1038" s="105"/>
      <c r="B1038" s="110"/>
      <c r="C1038" s="110"/>
      <c r="D1038" s="109"/>
      <c r="E1038" s="110"/>
      <c r="F1038" s="110"/>
      <c r="G1038" s="111" t="str">
        <f t="shared" si="19"/>
        <v/>
      </c>
      <c r="H10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8" s="104">
        <f>IF(Tabuľka1[[#This Row],[Stĺpec7]]="chyba",1,0)</f>
        <v>0</v>
      </c>
    </row>
    <row r="1039" spans="1:9" x14ac:dyDescent="0.25">
      <c r="A1039" s="105"/>
      <c r="B1039" s="110"/>
      <c r="C1039" s="110"/>
      <c r="D1039" s="109"/>
      <c r="E1039" s="110"/>
      <c r="F1039" s="110"/>
      <c r="G1039" s="111" t="str">
        <f t="shared" si="19"/>
        <v/>
      </c>
      <c r="H10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39" s="104">
        <f>IF(Tabuľka1[[#This Row],[Stĺpec7]]="chyba",1,0)</f>
        <v>0</v>
      </c>
    </row>
    <row r="1040" spans="1:9" x14ac:dyDescent="0.25">
      <c r="A1040" s="105"/>
      <c r="B1040" s="110"/>
      <c r="C1040" s="110"/>
      <c r="D1040" s="109"/>
      <c r="E1040" s="110"/>
      <c r="F1040" s="110"/>
      <c r="G1040" s="111" t="str">
        <f t="shared" si="19"/>
        <v/>
      </c>
      <c r="H10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0" s="104">
        <f>IF(Tabuľka1[[#This Row],[Stĺpec7]]="chyba",1,0)</f>
        <v>0</v>
      </c>
    </row>
    <row r="1041" spans="1:9" x14ac:dyDescent="0.25">
      <c r="A1041" s="105"/>
      <c r="B1041" s="110"/>
      <c r="C1041" s="110"/>
      <c r="D1041" s="109"/>
      <c r="E1041" s="110"/>
      <c r="F1041" s="110"/>
      <c r="G1041" s="111" t="str">
        <f t="shared" si="19"/>
        <v/>
      </c>
      <c r="H10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1" s="104">
        <f>IF(Tabuľka1[[#This Row],[Stĺpec7]]="chyba",1,0)</f>
        <v>0</v>
      </c>
    </row>
    <row r="1042" spans="1:9" x14ac:dyDescent="0.25">
      <c r="A1042" s="105"/>
      <c r="B1042" s="110"/>
      <c r="C1042" s="110"/>
      <c r="D1042" s="109"/>
      <c r="E1042" s="110"/>
      <c r="F1042" s="110"/>
      <c r="G1042" s="111" t="str">
        <f t="shared" si="19"/>
        <v/>
      </c>
      <c r="H10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2" s="104">
        <f>IF(Tabuľka1[[#This Row],[Stĺpec7]]="chyba",1,0)</f>
        <v>0</v>
      </c>
    </row>
    <row r="1043" spans="1:9" x14ac:dyDescent="0.25">
      <c r="A1043" s="105"/>
      <c r="B1043" s="110"/>
      <c r="C1043" s="110"/>
      <c r="D1043" s="109"/>
      <c r="E1043" s="110"/>
      <c r="F1043" s="110"/>
      <c r="G1043" s="111" t="str">
        <f t="shared" si="19"/>
        <v/>
      </c>
      <c r="H10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3" s="104">
        <f>IF(Tabuľka1[[#This Row],[Stĺpec7]]="chyba",1,0)</f>
        <v>0</v>
      </c>
    </row>
    <row r="1044" spans="1:9" x14ac:dyDescent="0.25">
      <c r="A1044" s="105"/>
      <c r="B1044" s="110"/>
      <c r="C1044" s="110"/>
      <c r="D1044" s="109"/>
      <c r="E1044" s="110"/>
      <c r="F1044" s="110"/>
      <c r="G1044" s="111" t="str">
        <f t="shared" si="19"/>
        <v/>
      </c>
      <c r="H10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4" s="104">
        <f>IF(Tabuľka1[[#This Row],[Stĺpec7]]="chyba",1,0)</f>
        <v>0</v>
      </c>
    </row>
    <row r="1045" spans="1:9" x14ac:dyDescent="0.25">
      <c r="A1045" s="105"/>
      <c r="B1045" s="110"/>
      <c r="C1045" s="110"/>
      <c r="D1045" s="109"/>
      <c r="E1045" s="110"/>
      <c r="F1045" s="110"/>
      <c r="G1045" s="111" t="str">
        <f t="shared" si="19"/>
        <v/>
      </c>
      <c r="H10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5" s="104">
        <f>IF(Tabuľka1[[#This Row],[Stĺpec7]]="chyba",1,0)</f>
        <v>0</v>
      </c>
    </row>
    <row r="1046" spans="1:9" x14ac:dyDescent="0.25">
      <c r="A1046" s="105"/>
      <c r="B1046" s="110"/>
      <c r="C1046" s="110"/>
      <c r="D1046" s="109"/>
      <c r="E1046" s="110"/>
      <c r="F1046" s="110"/>
      <c r="G1046" s="111" t="str">
        <f t="shared" si="19"/>
        <v/>
      </c>
      <c r="H10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6" s="104">
        <f>IF(Tabuľka1[[#This Row],[Stĺpec7]]="chyba",1,0)</f>
        <v>0</v>
      </c>
    </row>
    <row r="1047" spans="1:9" x14ac:dyDescent="0.25">
      <c r="A1047" s="105"/>
      <c r="B1047" s="110"/>
      <c r="C1047" s="110"/>
      <c r="D1047" s="109"/>
      <c r="E1047" s="110"/>
      <c r="F1047" s="110"/>
      <c r="G1047" s="111" t="str">
        <f t="shared" si="19"/>
        <v/>
      </c>
      <c r="H10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7" s="104">
        <f>IF(Tabuľka1[[#This Row],[Stĺpec7]]="chyba",1,0)</f>
        <v>0</v>
      </c>
    </row>
    <row r="1048" spans="1:9" x14ac:dyDescent="0.25">
      <c r="A1048" s="105"/>
      <c r="B1048" s="110"/>
      <c r="C1048" s="110"/>
      <c r="D1048" s="109"/>
      <c r="E1048" s="110"/>
      <c r="F1048" s="110"/>
      <c r="G1048" s="111" t="str">
        <f t="shared" si="19"/>
        <v/>
      </c>
      <c r="H10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8" s="104">
        <f>IF(Tabuľka1[[#This Row],[Stĺpec7]]="chyba",1,0)</f>
        <v>0</v>
      </c>
    </row>
    <row r="1049" spans="1:9" x14ac:dyDescent="0.25">
      <c r="A1049" s="105"/>
      <c r="B1049" s="110"/>
      <c r="C1049" s="110"/>
      <c r="D1049" s="109"/>
      <c r="E1049" s="110"/>
      <c r="F1049" s="110"/>
      <c r="G1049" s="111" t="str">
        <f t="shared" ref="G1049:G1112" si="20">IF($B$8=$N$38,"vyroba",IF($B$8=$N$39,"sluzby",""))</f>
        <v/>
      </c>
      <c r="H10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49" s="104">
        <f>IF(Tabuľka1[[#This Row],[Stĺpec7]]="chyba",1,0)</f>
        <v>0</v>
      </c>
    </row>
    <row r="1050" spans="1:9" x14ac:dyDescent="0.25">
      <c r="A1050" s="105"/>
      <c r="B1050" s="110"/>
      <c r="C1050" s="110"/>
      <c r="D1050" s="109"/>
      <c r="E1050" s="110"/>
      <c r="F1050" s="110"/>
      <c r="G1050" s="111" t="str">
        <f t="shared" si="20"/>
        <v/>
      </c>
      <c r="H10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0" s="104">
        <f>IF(Tabuľka1[[#This Row],[Stĺpec7]]="chyba",1,0)</f>
        <v>0</v>
      </c>
    </row>
    <row r="1051" spans="1:9" x14ac:dyDescent="0.25">
      <c r="A1051" s="105"/>
      <c r="B1051" s="110"/>
      <c r="C1051" s="110"/>
      <c r="D1051" s="109"/>
      <c r="E1051" s="110"/>
      <c r="F1051" s="110"/>
      <c r="G1051" s="111" t="str">
        <f t="shared" si="20"/>
        <v/>
      </c>
      <c r="H10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1" s="104">
        <f>IF(Tabuľka1[[#This Row],[Stĺpec7]]="chyba",1,0)</f>
        <v>0</v>
      </c>
    </row>
    <row r="1052" spans="1:9" x14ac:dyDescent="0.25">
      <c r="A1052" s="105"/>
      <c r="B1052" s="110"/>
      <c r="C1052" s="110"/>
      <c r="D1052" s="109"/>
      <c r="E1052" s="110"/>
      <c r="F1052" s="110"/>
      <c r="G1052" s="111" t="str">
        <f t="shared" si="20"/>
        <v/>
      </c>
      <c r="H10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2" s="104">
        <f>IF(Tabuľka1[[#This Row],[Stĺpec7]]="chyba",1,0)</f>
        <v>0</v>
      </c>
    </row>
    <row r="1053" spans="1:9" x14ac:dyDescent="0.25">
      <c r="A1053" s="105"/>
      <c r="B1053" s="110"/>
      <c r="C1053" s="110"/>
      <c r="D1053" s="109"/>
      <c r="E1053" s="110"/>
      <c r="F1053" s="110"/>
      <c r="G1053" s="111" t="str">
        <f t="shared" si="20"/>
        <v/>
      </c>
      <c r="H10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3" s="104">
        <f>IF(Tabuľka1[[#This Row],[Stĺpec7]]="chyba",1,0)</f>
        <v>0</v>
      </c>
    </row>
    <row r="1054" spans="1:9" x14ac:dyDescent="0.25">
      <c r="A1054" s="105"/>
      <c r="B1054" s="110"/>
      <c r="C1054" s="110"/>
      <c r="D1054" s="109"/>
      <c r="E1054" s="110"/>
      <c r="F1054" s="110"/>
      <c r="G1054" s="111" t="str">
        <f t="shared" si="20"/>
        <v/>
      </c>
      <c r="H10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4" s="104">
        <f>IF(Tabuľka1[[#This Row],[Stĺpec7]]="chyba",1,0)</f>
        <v>0</v>
      </c>
    </row>
    <row r="1055" spans="1:9" x14ac:dyDescent="0.25">
      <c r="A1055" s="105"/>
      <c r="B1055" s="110"/>
      <c r="C1055" s="110"/>
      <c r="D1055" s="109"/>
      <c r="E1055" s="110"/>
      <c r="F1055" s="110"/>
      <c r="G1055" s="111" t="str">
        <f t="shared" si="20"/>
        <v/>
      </c>
      <c r="H10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5" s="104">
        <f>IF(Tabuľka1[[#This Row],[Stĺpec7]]="chyba",1,0)</f>
        <v>0</v>
      </c>
    </row>
    <row r="1056" spans="1:9" x14ac:dyDescent="0.25">
      <c r="A1056" s="105"/>
      <c r="B1056" s="110"/>
      <c r="C1056" s="110"/>
      <c r="D1056" s="109"/>
      <c r="E1056" s="110"/>
      <c r="F1056" s="110"/>
      <c r="G1056" s="111" t="str">
        <f t="shared" si="20"/>
        <v/>
      </c>
      <c r="H10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6" s="104">
        <f>IF(Tabuľka1[[#This Row],[Stĺpec7]]="chyba",1,0)</f>
        <v>0</v>
      </c>
    </row>
    <row r="1057" spans="1:9" x14ac:dyDescent="0.25">
      <c r="A1057" s="105"/>
      <c r="B1057" s="110"/>
      <c r="C1057" s="110"/>
      <c r="D1057" s="109"/>
      <c r="E1057" s="110"/>
      <c r="F1057" s="110"/>
      <c r="G1057" s="111" t="str">
        <f t="shared" si="20"/>
        <v/>
      </c>
      <c r="H10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7" s="104">
        <f>IF(Tabuľka1[[#This Row],[Stĺpec7]]="chyba",1,0)</f>
        <v>0</v>
      </c>
    </row>
    <row r="1058" spans="1:9" x14ac:dyDescent="0.25">
      <c r="A1058" s="105"/>
      <c r="B1058" s="110"/>
      <c r="C1058" s="110"/>
      <c r="D1058" s="109"/>
      <c r="E1058" s="110"/>
      <c r="F1058" s="110"/>
      <c r="G1058" s="111" t="str">
        <f t="shared" si="20"/>
        <v/>
      </c>
      <c r="H10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8" s="104">
        <f>IF(Tabuľka1[[#This Row],[Stĺpec7]]="chyba",1,0)</f>
        <v>0</v>
      </c>
    </row>
    <row r="1059" spans="1:9" x14ac:dyDescent="0.25">
      <c r="A1059" s="105"/>
      <c r="B1059" s="110"/>
      <c r="C1059" s="110"/>
      <c r="D1059" s="109"/>
      <c r="E1059" s="110"/>
      <c r="F1059" s="110"/>
      <c r="G1059" s="111" t="str">
        <f t="shared" si="20"/>
        <v/>
      </c>
      <c r="H10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59" s="104">
        <f>IF(Tabuľka1[[#This Row],[Stĺpec7]]="chyba",1,0)</f>
        <v>0</v>
      </c>
    </row>
    <row r="1060" spans="1:9" x14ac:dyDescent="0.25">
      <c r="A1060" s="105"/>
      <c r="B1060" s="110"/>
      <c r="C1060" s="110"/>
      <c r="D1060" s="109"/>
      <c r="E1060" s="110"/>
      <c r="F1060" s="110"/>
      <c r="G1060" s="111" t="str">
        <f t="shared" si="20"/>
        <v/>
      </c>
      <c r="H10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0" s="104">
        <f>IF(Tabuľka1[[#This Row],[Stĺpec7]]="chyba",1,0)</f>
        <v>0</v>
      </c>
    </row>
    <row r="1061" spans="1:9" x14ac:dyDescent="0.25">
      <c r="A1061" s="105"/>
      <c r="B1061" s="110"/>
      <c r="C1061" s="110"/>
      <c r="D1061" s="109"/>
      <c r="E1061" s="110"/>
      <c r="F1061" s="110"/>
      <c r="G1061" s="111" t="str">
        <f t="shared" si="20"/>
        <v/>
      </c>
      <c r="H10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1" s="104">
        <f>IF(Tabuľka1[[#This Row],[Stĺpec7]]="chyba",1,0)</f>
        <v>0</v>
      </c>
    </row>
    <row r="1062" spans="1:9" x14ac:dyDescent="0.25">
      <c r="A1062" s="105"/>
      <c r="B1062" s="110"/>
      <c r="C1062" s="110"/>
      <c r="D1062" s="109"/>
      <c r="E1062" s="110"/>
      <c r="F1062" s="110"/>
      <c r="G1062" s="111" t="str">
        <f t="shared" si="20"/>
        <v/>
      </c>
      <c r="H10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2" s="104">
        <f>IF(Tabuľka1[[#This Row],[Stĺpec7]]="chyba",1,0)</f>
        <v>0</v>
      </c>
    </row>
    <row r="1063" spans="1:9" x14ac:dyDescent="0.25">
      <c r="A1063" s="105"/>
      <c r="B1063" s="110"/>
      <c r="C1063" s="110"/>
      <c r="D1063" s="109"/>
      <c r="E1063" s="110"/>
      <c r="F1063" s="110"/>
      <c r="G1063" s="111" t="str">
        <f t="shared" si="20"/>
        <v/>
      </c>
      <c r="H10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3" s="104">
        <f>IF(Tabuľka1[[#This Row],[Stĺpec7]]="chyba",1,0)</f>
        <v>0</v>
      </c>
    </row>
    <row r="1064" spans="1:9" x14ac:dyDescent="0.25">
      <c r="A1064" s="105"/>
      <c r="B1064" s="110"/>
      <c r="C1064" s="110"/>
      <c r="D1064" s="109"/>
      <c r="E1064" s="110"/>
      <c r="F1064" s="110"/>
      <c r="G1064" s="111" t="str">
        <f t="shared" si="20"/>
        <v/>
      </c>
      <c r="H10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4" s="104">
        <f>IF(Tabuľka1[[#This Row],[Stĺpec7]]="chyba",1,0)</f>
        <v>0</v>
      </c>
    </row>
    <row r="1065" spans="1:9" x14ac:dyDescent="0.25">
      <c r="A1065" s="105"/>
      <c r="B1065" s="110"/>
      <c r="C1065" s="110"/>
      <c r="D1065" s="109"/>
      <c r="E1065" s="110"/>
      <c r="F1065" s="110"/>
      <c r="G1065" s="111" t="str">
        <f t="shared" si="20"/>
        <v/>
      </c>
      <c r="H10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5" s="104">
        <f>IF(Tabuľka1[[#This Row],[Stĺpec7]]="chyba",1,0)</f>
        <v>0</v>
      </c>
    </row>
    <row r="1066" spans="1:9" x14ac:dyDescent="0.25">
      <c r="A1066" s="105"/>
      <c r="B1066" s="110"/>
      <c r="C1066" s="110"/>
      <c r="D1066" s="109"/>
      <c r="E1066" s="110"/>
      <c r="F1066" s="110"/>
      <c r="G1066" s="111" t="str">
        <f t="shared" si="20"/>
        <v/>
      </c>
      <c r="H10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6" s="104">
        <f>IF(Tabuľka1[[#This Row],[Stĺpec7]]="chyba",1,0)</f>
        <v>0</v>
      </c>
    </row>
    <row r="1067" spans="1:9" x14ac:dyDescent="0.25">
      <c r="A1067" s="105"/>
      <c r="B1067" s="110"/>
      <c r="C1067" s="110"/>
      <c r="D1067" s="109"/>
      <c r="E1067" s="110"/>
      <c r="F1067" s="110"/>
      <c r="G1067" s="111" t="str">
        <f t="shared" si="20"/>
        <v/>
      </c>
      <c r="H10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7" s="104">
        <f>IF(Tabuľka1[[#This Row],[Stĺpec7]]="chyba",1,0)</f>
        <v>0</v>
      </c>
    </row>
    <row r="1068" spans="1:9" x14ac:dyDescent="0.25">
      <c r="A1068" s="105"/>
      <c r="B1068" s="110"/>
      <c r="C1068" s="110"/>
      <c r="D1068" s="109"/>
      <c r="E1068" s="110"/>
      <c r="F1068" s="110"/>
      <c r="G1068" s="111" t="str">
        <f t="shared" si="20"/>
        <v/>
      </c>
      <c r="H10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8" s="104">
        <f>IF(Tabuľka1[[#This Row],[Stĺpec7]]="chyba",1,0)</f>
        <v>0</v>
      </c>
    </row>
    <row r="1069" spans="1:9" x14ac:dyDescent="0.25">
      <c r="A1069" s="105"/>
      <c r="B1069" s="110"/>
      <c r="C1069" s="110"/>
      <c r="D1069" s="109"/>
      <c r="E1069" s="110"/>
      <c r="F1069" s="110"/>
      <c r="G1069" s="111" t="str">
        <f t="shared" si="20"/>
        <v/>
      </c>
      <c r="H10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69" s="104">
        <f>IF(Tabuľka1[[#This Row],[Stĺpec7]]="chyba",1,0)</f>
        <v>0</v>
      </c>
    </row>
    <row r="1070" spans="1:9" x14ac:dyDescent="0.25">
      <c r="A1070" s="105"/>
      <c r="B1070" s="110"/>
      <c r="C1070" s="110"/>
      <c r="D1070" s="109"/>
      <c r="E1070" s="110"/>
      <c r="F1070" s="110"/>
      <c r="G1070" s="111" t="str">
        <f t="shared" si="20"/>
        <v/>
      </c>
      <c r="H10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0" s="104">
        <f>IF(Tabuľka1[[#This Row],[Stĺpec7]]="chyba",1,0)</f>
        <v>0</v>
      </c>
    </row>
    <row r="1071" spans="1:9" x14ac:dyDescent="0.25">
      <c r="A1071" s="105"/>
      <c r="B1071" s="110"/>
      <c r="C1071" s="110"/>
      <c r="D1071" s="109"/>
      <c r="E1071" s="110"/>
      <c r="F1071" s="110"/>
      <c r="G1071" s="111" t="str">
        <f t="shared" si="20"/>
        <v/>
      </c>
      <c r="H10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1" s="104">
        <f>IF(Tabuľka1[[#This Row],[Stĺpec7]]="chyba",1,0)</f>
        <v>0</v>
      </c>
    </row>
    <row r="1072" spans="1:9" x14ac:dyDescent="0.25">
      <c r="A1072" s="105"/>
      <c r="B1072" s="110"/>
      <c r="C1072" s="110"/>
      <c r="D1072" s="109"/>
      <c r="E1072" s="110"/>
      <c r="F1072" s="110"/>
      <c r="G1072" s="111" t="str">
        <f t="shared" si="20"/>
        <v/>
      </c>
      <c r="H10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2" s="104">
        <f>IF(Tabuľka1[[#This Row],[Stĺpec7]]="chyba",1,0)</f>
        <v>0</v>
      </c>
    </row>
    <row r="1073" spans="1:9" x14ac:dyDescent="0.25">
      <c r="A1073" s="105"/>
      <c r="B1073" s="110"/>
      <c r="C1073" s="110"/>
      <c r="D1073" s="109"/>
      <c r="E1073" s="110"/>
      <c r="F1073" s="110"/>
      <c r="G1073" s="111" t="str">
        <f t="shared" si="20"/>
        <v/>
      </c>
      <c r="H10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3" s="104">
        <f>IF(Tabuľka1[[#This Row],[Stĺpec7]]="chyba",1,0)</f>
        <v>0</v>
      </c>
    </row>
    <row r="1074" spans="1:9" x14ac:dyDescent="0.25">
      <c r="A1074" s="105"/>
      <c r="B1074" s="110"/>
      <c r="C1074" s="110"/>
      <c r="D1074" s="109"/>
      <c r="E1074" s="110"/>
      <c r="F1074" s="110"/>
      <c r="G1074" s="111" t="str">
        <f t="shared" si="20"/>
        <v/>
      </c>
      <c r="H10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4" s="104">
        <f>IF(Tabuľka1[[#This Row],[Stĺpec7]]="chyba",1,0)</f>
        <v>0</v>
      </c>
    </row>
    <row r="1075" spans="1:9" x14ac:dyDescent="0.25">
      <c r="A1075" s="105"/>
      <c r="B1075" s="110"/>
      <c r="C1075" s="110"/>
      <c r="D1075" s="109"/>
      <c r="E1075" s="110"/>
      <c r="F1075" s="110"/>
      <c r="G1075" s="111" t="str">
        <f t="shared" si="20"/>
        <v/>
      </c>
      <c r="H10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5" s="104">
        <f>IF(Tabuľka1[[#This Row],[Stĺpec7]]="chyba",1,0)</f>
        <v>0</v>
      </c>
    </row>
    <row r="1076" spans="1:9" x14ac:dyDescent="0.25">
      <c r="A1076" s="105"/>
      <c r="B1076" s="110"/>
      <c r="C1076" s="110"/>
      <c r="D1076" s="109"/>
      <c r="E1076" s="110"/>
      <c r="F1076" s="110"/>
      <c r="G1076" s="111" t="str">
        <f t="shared" si="20"/>
        <v/>
      </c>
      <c r="H10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6" s="104">
        <f>IF(Tabuľka1[[#This Row],[Stĺpec7]]="chyba",1,0)</f>
        <v>0</v>
      </c>
    </row>
    <row r="1077" spans="1:9" x14ac:dyDescent="0.25">
      <c r="A1077" s="105"/>
      <c r="B1077" s="110"/>
      <c r="C1077" s="110"/>
      <c r="D1077" s="109"/>
      <c r="E1077" s="110"/>
      <c r="F1077" s="110"/>
      <c r="G1077" s="111" t="str">
        <f t="shared" si="20"/>
        <v/>
      </c>
      <c r="H10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7" s="104">
        <f>IF(Tabuľka1[[#This Row],[Stĺpec7]]="chyba",1,0)</f>
        <v>0</v>
      </c>
    </row>
    <row r="1078" spans="1:9" x14ac:dyDescent="0.25">
      <c r="A1078" s="105"/>
      <c r="B1078" s="110"/>
      <c r="C1078" s="110"/>
      <c r="D1078" s="109"/>
      <c r="E1078" s="110"/>
      <c r="F1078" s="110"/>
      <c r="G1078" s="111" t="str">
        <f t="shared" si="20"/>
        <v/>
      </c>
      <c r="H10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8" s="104">
        <f>IF(Tabuľka1[[#This Row],[Stĺpec7]]="chyba",1,0)</f>
        <v>0</v>
      </c>
    </row>
    <row r="1079" spans="1:9" x14ac:dyDescent="0.25">
      <c r="A1079" s="105"/>
      <c r="B1079" s="110"/>
      <c r="C1079" s="110"/>
      <c r="D1079" s="109"/>
      <c r="E1079" s="110"/>
      <c r="F1079" s="110"/>
      <c r="G1079" s="111" t="str">
        <f t="shared" si="20"/>
        <v/>
      </c>
      <c r="H10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79" s="104">
        <f>IF(Tabuľka1[[#This Row],[Stĺpec7]]="chyba",1,0)</f>
        <v>0</v>
      </c>
    </row>
    <row r="1080" spans="1:9" x14ac:dyDescent="0.25">
      <c r="A1080" s="105"/>
      <c r="B1080" s="110"/>
      <c r="C1080" s="110"/>
      <c r="D1080" s="109"/>
      <c r="E1080" s="110"/>
      <c r="F1080" s="110"/>
      <c r="G1080" s="111" t="str">
        <f t="shared" si="20"/>
        <v/>
      </c>
      <c r="H10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0" s="104">
        <f>IF(Tabuľka1[[#This Row],[Stĺpec7]]="chyba",1,0)</f>
        <v>0</v>
      </c>
    </row>
    <row r="1081" spans="1:9" x14ac:dyDescent="0.25">
      <c r="A1081" s="105"/>
      <c r="B1081" s="110"/>
      <c r="C1081" s="110"/>
      <c r="D1081" s="109"/>
      <c r="E1081" s="110"/>
      <c r="F1081" s="110"/>
      <c r="G1081" s="111" t="str">
        <f t="shared" si="20"/>
        <v/>
      </c>
      <c r="H10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1" s="104">
        <f>IF(Tabuľka1[[#This Row],[Stĺpec7]]="chyba",1,0)</f>
        <v>0</v>
      </c>
    </row>
    <row r="1082" spans="1:9" x14ac:dyDescent="0.25">
      <c r="A1082" s="105"/>
      <c r="B1082" s="110"/>
      <c r="C1082" s="110"/>
      <c r="D1082" s="109"/>
      <c r="E1082" s="110"/>
      <c r="F1082" s="110"/>
      <c r="G1082" s="111" t="str">
        <f t="shared" si="20"/>
        <v/>
      </c>
      <c r="H10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2" s="104">
        <f>IF(Tabuľka1[[#This Row],[Stĺpec7]]="chyba",1,0)</f>
        <v>0</v>
      </c>
    </row>
    <row r="1083" spans="1:9" x14ac:dyDescent="0.25">
      <c r="A1083" s="105"/>
      <c r="B1083" s="110"/>
      <c r="C1083" s="110"/>
      <c r="D1083" s="109"/>
      <c r="E1083" s="110"/>
      <c r="F1083" s="110"/>
      <c r="G1083" s="111" t="str">
        <f t="shared" si="20"/>
        <v/>
      </c>
      <c r="H10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3" s="104">
        <f>IF(Tabuľka1[[#This Row],[Stĺpec7]]="chyba",1,0)</f>
        <v>0</v>
      </c>
    </row>
    <row r="1084" spans="1:9" x14ac:dyDescent="0.25">
      <c r="A1084" s="105"/>
      <c r="B1084" s="110"/>
      <c r="C1084" s="110"/>
      <c r="D1084" s="109"/>
      <c r="E1084" s="110"/>
      <c r="F1084" s="110"/>
      <c r="G1084" s="111" t="str">
        <f t="shared" si="20"/>
        <v/>
      </c>
      <c r="H10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4" s="104">
        <f>IF(Tabuľka1[[#This Row],[Stĺpec7]]="chyba",1,0)</f>
        <v>0</v>
      </c>
    </row>
    <row r="1085" spans="1:9" x14ac:dyDescent="0.25">
      <c r="A1085" s="105"/>
      <c r="B1085" s="110"/>
      <c r="C1085" s="110"/>
      <c r="D1085" s="109"/>
      <c r="E1085" s="110"/>
      <c r="F1085" s="110"/>
      <c r="G1085" s="111" t="str">
        <f t="shared" si="20"/>
        <v/>
      </c>
      <c r="H10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5" s="104">
        <f>IF(Tabuľka1[[#This Row],[Stĺpec7]]="chyba",1,0)</f>
        <v>0</v>
      </c>
    </row>
    <row r="1086" spans="1:9" x14ac:dyDescent="0.25">
      <c r="A1086" s="105"/>
      <c r="B1086" s="110"/>
      <c r="C1086" s="110"/>
      <c r="D1086" s="109"/>
      <c r="E1086" s="110"/>
      <c r="F1086" s="110"/>
      <c r="G1086" s="111" t="str">
        <f t="shared" si="20"/>
        <v/>
      </c>
      <c r="H10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6" s="104">
        <f>IF(Tabuľka1[[#This Row],[Stĺpec7]]="chyba",1,0)</f>
        <v>0</v>
      </c>
    </row>
    <row r="1087" spans="1:9" x14ac:dyDescent="0.25">
      <c r="A1087" s="105"/>
      <c r="B1087" s="110"/>
      <c r="C1087" s="110"/>
      <c r="D1087" s="109"/>
      <c r="E1087" s="110"/>
      <c r="F1087" s="110"/>
      <c r="G1087" s="111" t="str">
        <f t="shared" si="20"/>
        <v/>
      </c>
      <c r="H10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7" s="104">
        <f>IF(Tabuľka1[[#This Row],[Stĺpec7]]="chyba",1,0)</f>
        <v>0</v>
      </c>
    </row>
    <row r="1088" spans="1:9" x14ac:dyDescent="0.25">
      <c r="A1088" s="105"/>
      <c r="B1088" s="110"/>
      <c r="C1088" s="110"/>
      <c r="D1088" s="109"/>
      <c r="E1088" s="110"/>
      <c r="F1088" s="110"/>
      <c r="G1088" s="111" t="str">
        <f t="shared" si="20"/>
        <v/>
      </c>
      <c r="H10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8" s="104">
        <f>IF(Tabuľka1[[#This Row],[Stĺpec7]]="chyba",1,0)</f>
        <v>0</v>
      </c>
    </row>
    <row r="1089" spans="1:9" x14ac:dyDescent="0.25">
      <c r="A1089" s="105"/>
      <c r="B1089" s="110"/>
      <c r="C1089" s="110"/>
      <c r="D1089" s="109"/>
      <c r="E1089" s="110"/>
      <c r="F1089" s="110"/>
      <c r="G1089" s="111" t="str">
        <f t="shared" si="20"/>
        <v/>
      </c>
      <c r="H10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89" s="104">
        <f>IF(Tabuľka1[[#This Row],[Stĺpec7]]="chyba",1,0)</f>
        <v>0</v>
      </c>
    </row>
    <row r="1090" spans="1:9" x14ac:dyDescent="0.25">
      <c r="A1090" s="105"/>
      <c r="B1090" s="110"/>
      <c r="C1090" s="110"/>
      <c r="D1090" s="109"/>
      <c r="E1090" s="110"/>
      <c r="F1090" s="110"/>
      <c r="G1090" s="111" t="str">
        <f t="shared" si="20"/>
        <v/>
      </c>
      <c r="H10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0" s="104">
        <f>IF(Tabuľka1[[#This Row],[Stĺpec7]]="chyba",1,0)</f>
        <v>0</v>
      </c>
    </row>
    <row r="1091" spans="1:9" x14ac:dyDescent="0.25">
      <c r="A1091" s="105"/>
      <c r="B1091" s="110"/>
      <c r="C1091" s="110"/>
      <c r="D1091" s="109"/>
      <c r="E1091" s="110"/>
      <c r="F1091" s="110"/>
      <c r="G1091" s="111" t="str">
        <f t="shared" si="20"/>
        <v/>
      </c>
      <c r="H10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1" s="104">
        <f>IF(Tabuľka1[[#This Row],[Stĺpec7]]="chyba",1,0)</f>
        <v>0</v>
      </c>
    </row>
    <row r="1092" spans="1:9" x14ac:dyDescent="0.25">
      <c r="A1092" s="105"/>
      <c r="B1092" s="110"/>
      <c r="C1092" s="110"/>
      <c r="D1092" s="109"/>
      <c r="E1092" s="110"/>
      <c r="F1092" s="110"/>
      <c r="G1092" s="111" t="str">
        <f t="shared" si="20"/>
        <v/>
      </c>
      <c r="H10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2" s="104">
        <f>IF(Tabuľka1[[#This Row],[Stĺpec7]]="chyba",1,0)</f>
        <v>0</v>
      </c>
    </row>
    <row r="1093" spans="1:9" x14ac:dyDescent="0.25">
      <c r="A1093" s="105"/>
      <c r="B1093" s="110"/>
      <c r="C1093" s="110"/>
      <c r="D1093" s="109"/>
      <c r="E1093" s="110"/>
      <c r="F1093" s="110"/>
      <c r="G1093" s="111" t="str">
        <f t="shared" si="20"/>
        <v/>
      </c>
      <c r="H10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3" s="104">
        <f>IF(Tabuľka1[[#This Row],[Stĺpec7]]="chyba",1,0)</f>
        <v>0</v>
      </c>
    </row>
    <row r="1094" spans="1:9" x14ac:dyDescent="0.25">
      <c r="A1094" s="105"/>
      <c r="B1094" s="110"/>
      <c r="C1094" s="110"/>
      <c r="D1094" s="109"/>
      <c r="E1094" s="110"/>
      <c r="F1094" s="110"/>
      <c r="G1094" s="111" t="str">
        <f t="shared" si="20"/>
        <v/>
      </c>
      <c r="H10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4" s="104">
        <f>IF(Tabuľka1[[#This Row],[Stĺpec7]]="chyba",1,0)</f>
        <v>0</v>
      </c>
    </row>
    <row r="1095" spans="1:9" x14ac:dyDescent="0.25">
      <c r="A1095" s="105"/>
      <c r="B1095" s="110"/>
      <c r="C1095" s="110"/>
      <c r="D1095" s="109"/>
      <c r="E1095" s="110"/>
      <c r="F1095" s="110"/>
      <c r="G1095" s="111" t="str">
        <f t="shared" si="20"/>
        <v/>
      </c>
      <c r="H10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5" s="104">
        <f>IF(Tabuľka1[[#This Row],[Stĺpec7]]="chyba",1,0)</f>
        <v>0</v>
      </c>
    </row>
    <row r="1096" spans="1:9" x14ac:dyDescent="0.25">
      <c r="A1096" s="105"/>
      <c r="B1096" s="110"/>
      <c r="C1096" s="110"/>
      <c r="D1096" s="109"/>
      <c r="E1096" s="110"/>
      <c r="F1096" s="110"/>
      <c r="G1096" s="111" t="str">
        <f t="shared" si="20"/>
        <v/>
      </c>
      <c r="H10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6" s="104">
        <f>IF(Tabuľka1[[#This Row],[Stĺpec7]]="chyba",1,0)</f>
        <v>0</v>
      </c>
    </row>
    <row r="1097" spans="1:9" x14ac:dyDescent="0.25">
      <c r="A1097" s="105"/>
      <c r="B1097" s="110"/>
      <c r="C1097" s="110"/>
      <c r="D1097" s="109"/>
      <c r="E1097" s="110"/>
      <c r="F1097" s="110"/>
      <c r="G1097" s="111" t="str">
        <f t="shared" si="20"/>
        <v/>
      </c>
      <c r="H10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7" s="104">
        <f>IF(Tabuľka1[[#This Row],[Stĺpec7]]="chyba",1,0)</f>
        <v>0</v>
      </c>
    </row>
    <row r="1098" spans="1:9" x14ac:dyDescent="0.25">
      <c r="A1098" s="105"/>
      <c r="B1098" s="110"/>
      <c r="C1098" s="110"/>
      <c r="D1098" s="109"/>
      <c r="E1098" s="110"/>
      <c r="F1098" s="110"/>
      <c r="G1098" s="111" t="str">
        <f t="shared" si="20"/>
        <v/>
      </c>
      <c r="H10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8" s="104">
        <f>IF(Tabuľka1[[#This Row],[Stĺpec7]]="chyba",1,0)</f>
        <v>0</v>
      </c>
    </row>
    <row r="1099" spans="1:9" x14ac:dyDescent="0.25">
      <c r="A1099" s="105"/>
      <c r="B1099" s="110"/>
      <c r="C1099" s="110"/>
      <c r="D1099" s="109"/>
      <c r="E1099" s="110"/>
      <c r="F1099" s="110"/>
      <c r="G1099" s="111" t="str">
        <f t="shared" si="20"/>
        <v/>
      </c>
      <c r="H10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099" s="104">
        <f>IF(Tabuľka1[[#This Row],[Stĺpec7]]="chyba",1,0)</f>
        <v>0</v>
      </c>
    </row>
    <row r="1100" spans="1:9" x14ac:dyDescent="0.25">
      <c r="A1100" s="105"/>
      <c r="B1100" s="110"/>
      <c r="C1100" s="110"/>
      <c r="D1100" s="109"/>
      <c r="E1100" s="110"/>
      <c r="F1100" s="110"/>
      <c r="G1100" s="111" t="str">
        <f t="shared" si="20"/>
        <v/>
      </c>
      <c r="H11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0" s="104">
        <f>IF(Tabuľka1[[#This Row],[Stĺpec7]]="chyba",1,0)</f>
        <v>0</v>
      </c>
    </row>
    <row r="1101" spans="1:9" x14ac:dyDescent="0.25">
      <c r="A1101" s="105"/>
      <c r="B1101" s="110"/>
      <c r="C1101" s="110"/>
      <c r="D1101" s="109"/>
      <c r="E1101" s="110"/>
      <c r="F1101" s="110"/>
      <c r="G1101" s="111" t="str">
        <f t="shared" si="20"/>
        <v/>
      </c>
      <c r="H110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1" s="104">
        <f>IF(Tabuľka1[[#This Row],[Stĺpec7]]="chyba",1,0)</f>
        <v>0</v>
      </c>
    </row>
    <row r="1102" spans="1:9" x14ac:dyDescent="0.25">
      <c r="A1102" s="105"/>
      <c r="B1102" s="110"/>
      <c r="C1102" s="110"/>
      <c r="D1102" s="109"/>
      <c r="E1102" s="110"/>
      <c r="F1102" s="110"/>
      <c r="G1102" s="111" t="str">
        <f t="shared" si="20"/>
        <v/>
      </c>
      <c r="H110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2" s="104">
        <f>IF(Tabuľka1[[#This Row],[Stĺpec7]]="chyba",1,0)</f>
        <v>0</v>
      </c>
    </row>
    <row r="1103" spans="1:9" x14ac:dyDescent="0.25">
      <c r="A1103" s="105"/>
      <c r="B1103" s="110"/>
      <c r="C1103" s="110"/>
      <c r="D1103" s="109"/>
      <c r="E1103" s="110"/>
      <c r="F1103" s="110"/>
      <c r="G1103" s="111" t="str">
        <f t="shared" si="20"/>
        <v/>
      </c>
      <c r="H110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3" s="104">
        <f>IF(Tabuľka1[[#This Row],[Stĺpec7]]="chyba",1,0)</f>
        <v>0</v>
      </c>
    </row>
    <row r="1104" spans="1:9" x14ac:dyDescent="0.25">
      <c r="A1104" s="105"/>
      <c r="B1104" s="110"/>
      <c r="C1104" s="110"/>
      <c r="D1104" s="109"/>
      <c r="E1104" s="110"/>
      <c r="F1104" s="110"/>
      <c r="G1104" s="111" t="str">
        <f t="shared" si="20"/>
        <v/>
      </c>
      <c r="H110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4" s="104">
        <f>IF(Tabuľka1[[#This Row],[Stĺpec7]]="chyba",1,0)</f>
        <v>0</v>
      </c>
    </row>
    <row r="1105" spans="1:9" x14ac:dyDescent="0.25">
      <c r="A1105" s="105"/>
      <c r="B1105" s="110"/>
      <c r="C1105" s="110"/>
      <c r="D1105" s="109"/>
      <c r="E1105" s="110"/>
      <c r="F1105" s="110"/>
      <c r="G1105" s="111" t="str">
        <f t="shared" si="20"/>
        <v/>
      </c>
      <c r="H110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5" s="104">
        <f>IF(Tabuľka1[[#This Row],[Stĺpec7]]="chyba",1,0)</f>
        <v>0</v>
      </c>
    </row>
    <row r="1106" spans="1:9" x14ac:dyDescent="0.25">
      <c r="A1106" s="105"/>
      <c r="B1106" s="110"/>
      <c r="C1106" s="110"/>
      <c r="D1106" s="109"/>
      <c r="E1106" s="110"/>
      <c r="F1106" s="110"/>
      <c r="G1106" s="111" t="str">
        <f t="shared" si="20"/>
        <v/>
      </c>
      <c r="H110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6" s="104">
        <f>IF(Tabuľka1[[#This Row],[Stĺpec7]]="chyba",1,0)</f>
        <v>0</v>
      </c>
    </row>
    <row r="1107" spans="1:9" x14ac:dyDescent="0.25">
      <c r="A1107" s="105"/>
      <c r="B1107" s="110"/>
      <c r="C1107" s="110"/>
      <c r="D1107" s="109"/>
      <c r="E1107" s="110"/>
      <c r="F1107" s="110"/>
      <c r="G1107" s="111" t="str">
        <f t="shared" si="20"/>
        <v/>
      </c>
      <c r="H110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7" s="104">
        <f>IF(Tabuľka1[[#This Row],[Stĺpec7]]="chyba",1,0)</f>
        <v>0</v>
      </c>
    </row>
    <row r="1108" spans="1:9" x14ac:dyDescent="0.25">
      <c r="A1108" s="105"/>
      <c r="B1108" s="110"/>
      <c r="C1108" s="110"/>
      <c r="D1108" s="109"/>
      <c r="E1108" s="110"/>
      <c r="F1108" s="110"/>
      <c r="G1108" s="111" t="str">
        <f t="shared" si="20"/>
        <v/>
      </c>
      <c r="H110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8" s="104">
        <f>IF(Tabuľka1[[#This Row],[Stĺpec7]]="chyba",1,0)</f>
        <v>0</v>
      </c>
    </row>
    <row r="1109" spans="1:9" x14ac:dyDescent="0.25">
      <c r="A1109" s="105"/>
      <c r="B1109" s="110"/>
      <c r="C1109" s="110"/>
      <c r="D1109" s="109"/>
      <c r="E1109" s="110"/>
      <c r="F1109" s="110"/>
      <c r="G1109" s="111" t="str">
        <f t="shared" si="20"/>
        <v/>
      </c>
      <c r="H110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09" s="104">
        <f>IF(Tabuľka1[[#This Row],[Stĺpec7]]="chyba",1,0)</f>
        <v>0</v>
      </c>
    </row>
    <row r="1110" spans="1:9" x14ac:dyDescent="0.25">
      <c r="A1110" s="105"/>
      <c r="B1110" s="110"/>
      <c r="C1110" s="110"/>
      <c r="D1110" s="109"/>
      <c r="E1110" s="110"/>
      <c r="F1110" s="110"/>
      <c r="G1110" s="111" t="str">
        <f t="shared" si="20"/>
        <v/>
      </c>
      <c r="H111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0" s="104">
        <f>IF(Tabuľka1[[#This Row],[Stĺpec7]]="chyba",1,0)</f>
        <v>0</v>
      </c>
    </row>
    <row r="1111" spans="1:9" x14ac:dyDescent="0.25">
      <c r="A1111" s="105"/>
      <c r="B1111" s="110"/>
      <c r="C1111" s="110"/>
      <c r="D1111" s="109"/>
      <c r="E1111" s="110"/>
      <c r="F1111" s="110"/>
      <c r="G1111" s="111" t="str">
        <f t="shared" si="20"/>
        <v/>
      </c>
      <c r="H111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1" s="104">
        <f>IF(Tabuľka1[[#This Row],[Stĺpec7]]="chyba",1,0)</f>
        <v>0</v>
      </c>
    </row>
    <row r="1112" spans="1:9" x14ac:dyDescent="0.25">
      <c r="A1112" s="105"/>
      <c r="B1112" s="110"/>
      <c r="C1112" s="110"/>
      <c r="D1112" s="109"/>
      <c r="E1112" s="110"/>
      <c r="F1112" s="110"/>
      <c r="G1112" s="111" t="str">
        <f t="shared" si="20"/>
        <v/>
      </c>
      <c r="H111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2" s="104">
        <f>IF(Tabuľka1[[#This Row],[Stĺpec7]]="chyba",1,0)</f>
        <v>0</v>
      </c>
    </row>
    <row r="1113" spans="1:9" x14ac:dyDescent="0.25">
      <c r="A1113" s="105"/>
      <c r="B1113" s="110"/>
      <c r="C1113" s="110"/>
      <c r="D1113" s="109"/>
      <c r="E1113" s="110"/>
      <c r="F1113" s="110"/>
      <c r="G1113" s="111" t="str">
        <f t="shared" ref="G1113:G1176" si="21">IF($B$8=$N$38,"vyroba",IF($B$8=$N$39,"sluzby",""))</f>
        <v/>
      </c>
      <c r="H111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3" s="104">
        <f>IF(Tabuľka1[[#This Row],[Stĺpec7]]="chyba",1,0)</f>
        <v>0</v>
      </c>
    </row>
    <row r="1114" spans="1:9" x14ac:dyDescent="0.25">
      <c r="A1114" s="105"/>
      <c r="B1114" s="110"/>
      <c r="C1114" s="110"/>
      <c r="D1114" s="109"/>
      <c r="E1114" s="110"/>
      <c r="F1114" s="110"/>
      <c r="G1114" s="111" t="str">
        <f t="shared" si="21"/>
        <v/>
      </c>
      <c r="H111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4" s="104">
        <f>IF(Tabuľka1[[#This Row],[Stĺpec7]]="chyba",1,0)</f>
        <v>0</v>
      </c>
    </row>
    <row r="1115" spans="1:9" x14ac:dyDescent="0.25">
      <c r="A1115" s="105"/>
      <c r="B1115" s="110"/>
      <c r="C1115" s="110"/>
      <c r="D1115" s="109"/>
      <c r="E1115" s="110"/>
      <c r="F1115" s="110"/>
      <c r="G1115" s="111" t="str">
        <f t="shared" si="21"/>
        <v/>
      </c>
      <c r="H111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5" s="104">
        <f>IF(Tabuľka1[[#This Row],[Stĺpec7]]="chyba",1,0)</f>
        <v>0</v>
      </c>
    </row>
    <row r="1116" spans="1:9" x14ac:dyDescent="0.25">
      <c r="A1116" s="105"/>
      <c r="B1116" s="110"/>
      <c r="C1116" s="110"/>
      <c r="D1116" s="109"/>
      <c r="E1116" s="110"/>
      <c r="F1116" s="110"/>
      <c r="G1116" s="111" t="str">
        <f t="shared" si="21"/>
        <v/>
      </c>
      <c r="H111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6" s="104">
        <f>IF(Tabuľka1[[#This Row],[Stĺpec7]]="chyba",1,0)</f>
        <v>0</v>
      </c>
    </row>
    <row r="1117" spans="1:9" x14ac:dyDescent="0.25">
      <c r="A1117" s="105"/>
      <c r="B1117" s="110"/>
      <c r="C1117" s="110"/>
      <c r="D1117" s="109"/>
      <c r="E1117" s="110"/>
      <c r="F1117" s="110"/>
      <c r="G1117" s="111" t="str">
        <f t="shared" si="21"/>
        <v/>
      </c>
      <c r="H111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7" s="104">
        <f>IF(Tabuľka1[[#This Row],[Stĺpec7]]="chyba",1,0)</f>
        <v>0</v>
      </c>
    </row>
    <row r="1118" spans="1:9" x14ac:dyDescent="0.25">
      <c r="A1118" s="105"/>
      <c r="B1118" s="110"/>
      <c r="C1118" s="110"/>
      <c r="D1118" s="109"/>
      <c r="E1118" s="110"/>
      <c r="F1118" s="110"/>
      <c r="G1118" s="111" t="str">
        <f t="shared" si="21"/>
        <v/>
      </c>
      <c r="H111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8" s="104">
        <f>IF(Tabuľka1[[#This Row],[Stĺpec7]]="chyba",1,0)</f>
        <v>0</v>
      </c>
    </row>
    <row r="1119" spans="1:9" x14ac:dyDescent="0.25">
      <c r="A1119" s="105"/>
      <c r="B1119" s="110"/>
      <c r="C1119" s="110"/>
      <c r="D1119" s="109"/>
      <c r="E1119" s="110"/>
      <c r="F1119" s="110"/>
      <c r="G1119" s="111" t="str">
        <f t="shared" si="21"/>
        <v/>
      </c>
      <c r="H111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19" s="104">
        <f>IF(Tabuľka1[[#This Row],[Stĺpec7]]="chyba",1,0)</f>
        <v>0</v>
      </c>
    </row>
    <row r="1120" spans="1:9" x14ac:dyDescent="0.25">
      <c r="A1120" s="105"/>
      <c r="B1120" s="110"/>
      <c r="C1120" s="110"/>
      <c r="D1120" s="109"/>
      <c r="E1120" s="110"/>
      <c r="F1120" s="110"/>
      <c r="G1120" s="111" t="str">
        <f t="shared" si="21"/>
        <v/>
      </c>
      <c r="H112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0" s="104">
        <f>IF(Tabuľka1[[#This Row],[Stĺpec7]]="chyba",1,0)</f>
        <v>0</v>
      </c>
    </row>
    <row r="1121" spans="1:9" x14ac:dyDescent="0.25">
      <c r="A1121" s="105"/>
      <c r="B1121" s="110"/>
      <c r="C1121" s="110"/>
      <c r="D1121" s="109"/>
      <c r="E1121" s="110"/>
      <c r="F1121" s="110"/>
      <c r="G1121" s="111" t="str">
        <f t="shared" si="21"/>
        <v/>
      </c>
      <c r="H112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1" s="104">
        <f>IF(Tabuľka1[[#This Row],[Stĺpec7]]="chyba",1,0)</f>
        <v>0</v>
      </c>
    </row>
    <row r="1122" spans="1:9" x14ac:dyDescent="0.25">
      <c r="A1122" s="105"/>
      <c r="B1122" s="110"/>
      <c r="C1122" s="110"/>
      <c r="D1122" s="109"/>
      <c r="E1122" s="110"/>
      <c r="F1122" s="110"/>
      <c r="G1122" s="111" t="str">
        <f t="shared" si="21"/>
        <v/>
      </c>
      <c r="H112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2" s="104">
        <f>IF(Tabuľka1[[#This Row],[Stĺpec7]]="chyba",1,0)</f>
        <v>0</v>
      </c>
    </row>
    <row r="1123" spans="1:9" x14ac:dyDescent="0.25">
      <c r="A1123" s="105"/>
      <c r="B1123" s="110"/>
      <c r="C1123" s="110"/>
      <c r="D1123" s="109"/>
      <c r="E1123" s="110"/>
      <c r="F1123" s="110"/>
      <c r="G1123" s="111" t="str">
        <f t="shared" si="21"/>
        <v/>
      </c>
      <c r="H112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3" s="104">
        <f>IF(Tabuľka1[[#This Row],[Stĺpec7]]="chyba",1,0)</f>
        <v>0</v>
      </c>
    </row>
    <row r="1124" spans="1:9" x14ac:dyDescent="0.25">
      <c r="A1124" s="105"/>
      <c r="B1124" s="110"/>
      <c r="C1124" s="110"/>
      <c r="D1124" s="109"/>
      <c r="E1124" s="110"/>
      <c r="F1124" s="110"/>
      <c r="G1124" s="111" t="str">
        <f t="shared" si="21"/>
        <v/>
      </c>
      <c r="H112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4" s="104">
        <f>IF(Tabuľka1[[#This Row],[Stĺpec7]]="chyba",1,0)</f>
        <v>0</v>
      </c>
    </row>
    <row r="1125" spans="1:9" x14ac:dyDescent="0.25">
      <c r="A1125" s="105"/>
      <c r="B1125" s="110"/>
      <c r="C1125" s="110"/>
      <c r="D1125" s="109"/>
      <c r="E1125" s="110"/>
      <c r="F1125" s="110"/>
      <c r="G1125" s="111" t="str">
        <f t="shared" si="21"/>
        <v/>
      </c>
      <c r="H112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5" s="104">
        <f>IF(Tabuľka1[[#This Row],[Stĺpec7]]="chyba",1,0)</f>
        <v>0</v>
      </c>
    </row>
    <row r="1126" spans="1:9" x14ac:dyDescent="0.25">
      <c r="A1126" s="105"/>
      <c r="B1126" s="110"/>
      <c r="C1126" s="110"/>
      <c r="D1126" s="109"/>
      <c r="E1126" s="110"/>
      <c r="F1126" s="110"/>
      <c r="G1126" s="111" t="str">
        <f t="shared" si="21"/>
        <v/>
      </c>
      <c r="H112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6" s="104">
        <f>IF(Tabuľka1[[#This Row],[Stĺpec7]]="chyba",1,0)</f>
        <v>0</v>
      </c>
    </row>
    <row r="1127" spans="1:9" x14ac:dyDescent="0.25">
      <c r="A1127" s="105"/>
      <c r="B1127" s="110"/>
      <c r="C1127" s="110"/>
      <c r="D1127" s="109"/>
      <c r="E1127" s="110"/>
      <c r="F1127" s="110"/>
      <c r="G1127" s="111" t="str">
        <f t="shared" si="21"/>
        <v/>
      </c>
      <c r="H112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7" s="104">
        <f>IF(Tabuľka1[[#This Row],[Stĺpec7]]="chyba",1,0)</f>
        <v>0</v>
      </c>
    </row>
    <row r="1128" spans="1:9" x14ac:dyDescent="0.25">
      <c r="A1128" s="105"/>
      <c r="B1128" s="110"/>
      <c r="C1128" s="110"/>
      <c r="D1128" s="109"/>
      <c r="E1128" s="110"/>
      <c r="F1128" s="110"/>
      <c r="G1128" s="111" t="str">
        <f t="shared" si="21"/>
        <v/>
      </c>
      <c r="H112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8" s="104">
        <f>IF(Tabuľka1[[#This Row],[Stĺpec7]]="chyba",1,0)</f>
        <v>0</v>
      </c>
    </row>
    <row r="1129" spans="1:9" x14ac:dyDescent="0.25">
      <c r="A1129" s="105"/>
      <c r="B1129" s="110"/>
      <c r="C1129" s="110"/>
      <c r="D1129" s="109"/>
      <c r="E1129" s="110"/>
      <c r="F1129" s="110"/>
      <c r="G1129" s="111" t="str">
        <f t="shared" si="21"/>
        <v/>
      </c>
      <c r="H112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29" s="104">
        <f>IF(Tabuľka1[[#This Row],[Stĺpec7]]="chyba",1,0)</f>
        <v>0</v>
      </c>
    </row>
    <row r="1130" spans="1:9" x14ac:dyDescent="0.25">
      <c r="A1130" s="105"/>
      <c r="B1130" s="110"/>
      <c r="C1130" s="110"/>
      <c r="D1130" s="109"/>
      <c r="E1130" s="110"/>
      <c r="F1130" s="110"/>
      <c r="G1130" s="111" t="str">
        <f t="shared" si="21"/>
        <v/>
      </c>
      <c r="H113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0" s="104">
        <f>IF(Tabuľka1[[#This Row],[Stĺpec7]]="chyba",1,0)</f>
        <v>0</v>
      </c>
    </row>
    <row r="1131" spans="1:9" x14ac:dyDescent="0.25">
      <c r="A1131" s="105"/>
      <c r="B1131" s="110"/>
      <c r="C1131" s="110"/>
      <c r="D1131" s="109"/>
      <c r="E1131" s="110"/>
      <c r="F1131" s="110"/>
      <c r="G1131" s="111" t="str">
        <f t="shared" si="21"/>
        <v/>
      </c>
      <c r="H113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1" s="104">
        <f>IF(Tabuľka1[[#This Row],[Stĺpec7]]="chyba",1,0)</f>
        <v>0</v>
      </c>
    </row>
    <row r="1132" spans="1:9" x14ac:dyDescent="0.25">
      <c r="A1132" s="105"/>
      <c r="B1132" s="110"/>
      <c r="C1132" s="110"/>
      <c r="D1132" s="109"/>
      <c r="E1132" s="110"/>
      <c r="F1132" s="110"/>
      <c r="G1132" s="111" t="str">
        <f t="shared" si="21"/>
        <v/>
      </c>
      <c r="H113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2" s="104">
        <f>IF(Tabuľka1[[#This Row],[Stĺpec7]]="chyba",1,0)</f>
        <v>0</v>
      </c>
    </row>
    <row r="1133" spans="1:9" x14ac:dyDescent="0.25">
      <c r="A1133" s="105"/>
      <c r="B1133" s="110"/>
      <c r="C1133" s="110"/>
      <c r="D1133" s="109"/>
      <c r="E1133" s="110"/>
      <c r="F1133" s="110"/>
      <c r="G1133" s="111" t="str">
        <f t="shared" si="21"/>
        <v/>
      </c>
      <c r="H113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3" s="104">
        <f>IF(Tabuľka1[[#This Row],[Stĺpec7]]="chyba",1,0)</f>
        <v>0</v>
      </c>
    </row>
    <row r="1134" spans="1:9" x14ac:dyDescent="0.25">
      <c r="A1134" s="105"/>
      <c r="B1134" s="110"/>
      <c r="C1134" s="110"/>
      <c r="D1134" s="109"/>
      <c r="E1134" s="110"/>
      <c r="F1134" s="110"/>
      <c r="G1134" s="111" t="str">
        <f t="shared" si="21"/>
        <v/>
      </c>
      <c r="H113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4" s="104">
        <f>IF(Tabuľka1[[#This Row],[Stĺpec7]]="chyba",1,0)</f>
        <v>0</v>
      </c>
    </row>
    <row r="1135" spans="1:9" x14ac:dyDescent="0.25">
      <c r="A1135" s="105"/>
      <c r="B1135" s="110"/>
      <c r="C1135" s="110"/>
      <c r="D1135" s="109"/>
      <c r="E1135" s="110"/>
      <c r="F1135" s="110"/>
      <c r="G1135" s="111" t="str">
        <f t="shared" si="21"/>
        <v/>
      </c>
      <c r="H113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5" s="104">
        <f>IF(Tabuľka1[[#This Row],[Stĺpec7]]="chyba",1,0)</f>
        <v>0</v>
      </c>
    </row>
    <row r="1136" spans="1:9" x14ac:dyDescent="0.25">
      <c r="A1136" s="105"/>
      <c r="B1136" s="110"/>
      <c r="C1136" s="110"/>
      <c r="D1136" s="109"/>
      <c r="E1136" s="110"/>
      <c r="F1136" s="110"/>
      <c r="G1136" s="111" t="str">
        <f t="shared" si="21"/>
        <v/>
      </c>
      <c r="H113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6" s="104">
        <f>IF(Tabuľka1[[#This Row],[Stĺpec7]]="chyba",1,0)</f>
        <v>0</v>
      </c>
    </row>
    <row r="1137" spans="1:9" x14ac:dyDescent="0.25">
      <c r="A1137" s="105"/>
      <c r="B1137" s="110"/>
      <c r="C1137" s="110"/>
      <c r="D1137" s="109"/>
      <c r="E1137" s="110"/>
      <c r="F1137" s="110"/>
      <c r="G1137" s="111" t="str">
        <f t="shared" si="21"/>
        <v/>
      </c>
      <c r="H113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7" s="104">
        <f>IF(Tabuľka1[[#This Row],[Stĺpec7]]="chyba",1,0)</f>
        <v>0</v>
      </c>
    </row>
    <row r="1138" spans="1:9" x14ac:dyDescent="0.25">
      <c r="A1138" s="105"/>
      <c r="B1138" s="110"/>
      <c r="C1138" s="110"/>
      <c r="D1138" s="109"/>
      <c r="E1138" s="110"/>
      <c r="F1138" s="110"/>
      <c r="G1138" s="111" t="str">
        <f t="shared" si="21"/>
        <v/>
      </c>
      <c r="H113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8" s="104">
        <f>IF(Tabuľka1[[#This Row],[Stĺpec7]]="chyba",1,0)</f>
        <v>0</v>
      </c>
    </row>
    <row r="1139" spans="1:9" x14ac:dyDescent="0.25">
      <c r="A1139" s="105"/>
      <c r="B1139" s="110"/>
      <c r="C1139" s="110"/>
      <c r="D1139" s="109"/>
      <c r="E1139" s="110"/>
      <c r="F1139" s="110"/>
      <c r="G1139" s="111" t="str">
        <f t="shared" si="21"/>
        <v/>
      </c>
      <c r="H113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39" s="104">
        <f>IF(Tabuľka1[[#This Row],[Stĺpec7]]="chyba",1,0)</f>
        <v>0</v>
      </c>
    </row>
    <row r="1140" spans="1:9" x14ac:dyDescent="0.25">
      <c r="A1140" s="105"/>
      <c r="B1140" s="110"/>
      <c r="C1140" s="110"/>
      <c r="D1140" s="109"/>
      <c r="E1140" s="110"/>
      <c r="F1140" s="110"/>
      <c r="G1140" s="111" t="str">
        <f t="shared" si="21"/>
        <v/>
      </c>
      <c r="H114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0" s="104">
        <f>IF(Tabuľka1[[#This Row],[Stĺpec7]]="chyba",1,0)</f>
        <v>0</v>
      </c>
    </row>
    <row r="1141" spans="1:9" x14ac:dyDescent="0.25">
      <c r="A1141" s="105"/>
      <c r="B1141" s="110"/>
      <c r="C1141" s="110"/>
      <c r="D1141" s="109"/>
      <c r="E1141" s="110"/>
      <c r="F1141" s="110"/>
      <c r="G1141" s="111" t="str">
        <f t="shared" si="21"/>
        <v/>
      </c>
      <c r="H114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1" s="104">
        <f>IF(Tabuľka1[[#This Row],[Stĺpec7]]="chyba",1,0)</f>
        <v>0</v>
      </c>
    </row>
    <row r="1142" spans="1:9" x14ac:dyDescent="0.25">
      <c r="A1142" s="105"/>
      <c r="B1142" s="110"/>
      <c r="C1142" s="110"/>
      <c r="D1142" s="109"/>
      <c r="E1142" s="110"/>
      <c r="F1142" s="110"/>
      <c r="G1142" s="111" t="str">
        <f t="shared" si="21"/>
        <v/>
      </c>
      <c r="H114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2" s="104">
        <f>IF(Tabuľka1[[#This Row],[Stĺpec7]]="chyba",1,0)</f>
        <v>0</v>
      </c>
    </row>
    <row r="1143" spans="1:9" x14ac:dyDescent="0.25">
      <c r="A1143" s="105"/>
      <c r="B1143" s="110"/>
      <c r="C1143" s="110"/>
      <c r="D1143" s="109"/>
      <c r="E1143" s="110"/>
      <c r="F1143" s="110"/>
      <c r="G1143" s="111" t="str">
        <f t="shared" si="21"/>
        <v/>
      </c>
      <c r="H114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3" s="104">
        <f>IF(Tabuľka1[[#This Row],[Stĺpec7]]="chyba",1,0)</f>
        <v>0</v>
      </c>
    </row>
    <row r="1144" spans="1:9" x14ac:dyDescent="0.25">
      <c r="A1144" s="105"/>
      <c r="B1144" s="110"/>
      <c r="C1144" s="110"/>
      <c r="D1144" s="109"/>
      <c r="E1144" s="110"/>
      <c r="F1144" s="110"/>
      <c r="G1144" s="111" t="str">
        <f t="shared" si="21"/>
        <v/>
      </c>
      <c r="H114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4" s="104">
        <f>IF(Tabuľka1[[#This Row],[Stĺpec7]]="chyba",1,0)</f>
        <v>0</v>
      </c>
    </row>
    <row r="1145" spans="1:9" x14ac:dyDescent="0.25">
      <c r="A1145" s="105"/>
      <c r="B1145" s="110"/>
      <c r="C1145" s="110"/>
      <c r="D1145" s="109"/>
      <c r="E1145" s="110"/>
      <c r="F1145" s="110"/>
      <c r="G1145" s="111" t="str">
        <f t="shared" si="21"/>
        <v/>
      </c>
      <c r="H114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5" s="104">
        <f>IF(Tabuľka1[[#This Row],[Stĺpec7]]="chyba",1,0)</f>
        <v>0</v>
      </c>
    </row>
    <row r="1146" spans="1:9" x14ac:dyDescent="0.25">
      <c r="A1146" s="105"/>
      <c r="B1146" s="110"/>
      <c r="C1146" s="110"/>
      <c r="D1146" s="109"/>
      <c r="E1146" s="110"/>
      <c r="F1146" s="110"/>
      <c r="G1146" s="111" t="str">
        <f t="shared" si="21"/>
        <v/>
      </c>
      <c r="H114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6" s="104">
        <f>IF(Tabuľka1[[#This Row],[Stĺpec7]]="chyba",1,0)</f>
        <v>0</v>
      </c>
    </row>
    <row r="1147" spans="1:9" x14ac:dyDescent="0.25">
      <c r="A1147" s="105"/>
      <c r="B1147" s="110"/>
      <c r="C1147" s="110"/>
      <c r="D1147" s="109"/>
      <c r="E1147" s="110"/>
      <c r="F1147" s="110"/>
      <c r="G1147" s="111" t="str">
        <f t="shared" si="21"/>
        <v/>
      </c>
      <c r="H114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7" s="104">
        <f>IF(Tabuľka1[[#This Row],[Stĺpec7]]="chyba",1,0)</f>
        <v>0</v>
      </c>
    </row>
    <row r="1148" spans="1:9" x14ac:dyDescent="0.25">
      <c r="A1148" s="105"/>
      <c r="B1148" s="110"/>
      <c r="C1148" s="110"/>
      <c r="D1148" s="109"/>
      <c r="E1148" s="110"/>
      <c r="F1148" s="110"/>
      <c r="G1148" s="111" t="str">
        <f t="shared" si="21"/>
        <v/>
      </c>
      <c r="H114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8" s="104">
        <f>IF(Tabuľka1[[#This Row],[Stĺpec7]]="chyba",1,0)</f>
        <v>0</v>
      </c>
    </row>
    <row r="1149" spans="1:9" x14ac:dyDescent="0.25">
      <c r="A1149" s="105"/>
      <c r="B1149" s="110"/>
      <c r="C1149" s="110"/>
      <c r="D1149" s="109"/>
      <c r="E1149" s="110"/>
      <c r="F1149" s="110"/>
      <c r="G1149" s="111" t="str">
        <f t="shared" si="21"/>
        <v/>
      </c>
      <c r="H114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49" s="104">
        <f>IF(Tabuľka1[[#This Row],[Stĺpec7]]="chyba",1,0)</f>
        <v>0</v>
      </c>
    </row>
    <row r="1150" spans="1:9" x14ac:dyDescent="0.25">
      <c r="A1150" s="105"/>
      <c r="B1150" s="110"/>
      <c r="C1150" s="110"/>
      <c r="D1150" s="109"/>
      <c r="E1150" s="110"/>
      <c r="F1150" s="110"/>
      <c r="G1150" s="111" t="str">
        <f t="shared" si="21"/>
        <v/>
      </c>
      <c r="H115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0" s="104">
        <f>IF(Tabuľka1[[#This Row],[Stĺpec7]]="chyba",1,0)</f>
        <v>0</v>
      </c>
    </row>
    <row r="1151" spans="1:9" x14ac:dyDescent="0.25">
      <c r="A1151" s="105"/>
      <c r="B1151" s="110"/>
      <c r="C1151" s="110"/>
      <c r="D1151" s="109"/>
      <c r="E1151" s="110"/>
      <c r="F1151" s="110"/>
      <c r="G1151" s="111" t="str">
        <f t="shared" si="21"/>
        <v/>
      </c>
      <c r="H115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1" s="104">
        <f>IF(Tabuľka1[[#This Row],[Stĺpec7]]="chyba",1,0)</f>
        <v>0</v>
      </c>
    </row>
    <row r="1152" spans="1:9" x14ac:dyDescent="0.25">
      <c r="A1152" s="105"/>
      <c r="B1152" s="110"/>
      <c r="C1152" s="110"/>
      <c r="D1152" s="109"/>
      <c r="E1152" s="110"/>
      <c r="F1152" s="110"/>
      <c r="G1152" s="111" t="str">
        <f t="shared" si="21"/>
        <v/>
      </c>
      <c r="H115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2" s="104">
        <f>IF(Tabuľka1[[#This Row],[Stĺpec7]]="chyba",1,0)</f>
        <v>0</v>
      </c>
    </row>
    <row r="1153" spans="1:9" x14ac:dyDescent="0.25">
      <c r="A1153" s="105"/>
      <c r="B1153" s="110"/>
      <c r="C1153" s="110"/>
      <c r="D1153" s="109"/>
      <c r="E1153" s="110"/>
      <c r="F1153" s="110"/>
      <c r="G1153" s="111" t="str">
        <f t="shared" si="21"/>
        <v/>
      </c>
      <c r="H115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3" s="104">
        <f>IF(Tabuľka1[[#This Row],[Stĺpec7]]="chyba",1,0)</f>
        <v>0</v>
      </c>
    </row>
    <row r="1154" spans="1:9" x14ac:dyDescent="0.25">
      <c r="A1154" s="105"/>
      <c r="B1154" s="110"/>
      <c r="C1154" s="110"/>
      <c r="D1154" s="109"/>
      <c r="E1154" s="110"/>
      <c r="F1154" s="110"/>
      <c r="G1154" s="111" t="str">
        <f t="shared" si="21"/>
        <v/>
      </c>
      <c r="H115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4" s="104">
        <f>IF(Tabuľka1[[#This Row],[Stĺpec7]]="chyba",1,0)</f>
        <v>0</v>
      </c>
    </row>
    <row r="1155" spans="1:9" x14ac:dyDescent="0.25">
      <c r="A1155" s="105"/>
      <c r="B1155" s="110"/>
      <c r="C1155" s="110"/>
      <c r="D1155" s="109"/>
      <c r="E1155" s="110"/>
      <c r="F1155" s="110"/>
      <c r="G1155" s="111" t="str">
        <f t="shared" si="21"/>
        <v/>
      </c>
      <c r="H115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5" s="104">
        <f>IF(Tabuľka1[[#This Row],[Stĺpec7]]="chyba",1,0)</f>
        <v>0</v>
      </c>
    </row>
    <row r="1156" spans="1:9" x14ac:dyDescent="0.25">
      <c r="A1156" s="105"/>
      <c r="B1156" s="110"/>
      <c r="C1156" s="110"/>
      <c r="D1156" s="109"/>
      <c r="E1156" s="110"/>
      <c r="F1156" s="110"/>
      <c r="G1156" s="111" t="str">
        <f t="shared" si="21"/>
        <v/>
      </c>
      <c r="H115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6" s="104">
        <f>IF(Tabuľka1[[#This Row],[Stĺpec7]]="chyba",1,0)</f>
        <v>0</v>
      </c>
    </row>
    <row r="1157" spans="1:9" x14ac:dyDescent="0.25">
      <c r="A1157" s="105"/>
      <c r="B1157" s="110"/>
      <c r="C1157" s="110"/>
      <c r="D1157" s="109"/>
      <c r="E1157" s="110"/>
      <c r="F1157" s="110"/>
      <c r="G1157" s="111" t="str">
        <f t="shared" si="21"/>
        <v/>
      </c>
      <c r="H115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7" s="104">
        <f>IF(Tabuľka1[[#This Row],[Stĺpec7]]="chyba",1,0)</f>
        <v>0</v>
      </c>
    </row>
    <row r="1158" spans="1:9" x14ac:dyDescent="0.25">
      <c r="A1158" s="105"/>
      <c r="B1158" s="110"/>
      <c r="C1158" s="110"/>
      <c r="D1158" s="109"/>
      <c r="E1158" s="110"/>
      <c r="F1158" s="110"/>
      <c r="G1158" s="111" t="str">
        <f t="shared" si="21"/>
        <v/>
      </c>
      <c r="H115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8" s="104">
        <f>IF(Tabuľka1[[#This Row],[Stĺpec7]]="chyba",1,0)</f>
        <v>0</v>
      </c>
    </row>
    <row r="1159" spans="1:9" x14ac:dyDescent="0.25">
      <c r="A1159" s="105"/>
      <c r="B1159" s="110"/>
      <c r="C1159" s="110"/>
      <c r="D1159" s="109"/>
      <c r="E1159" s="110"/>
      <c r="F1159" s="110"/>
      <c r="G1159" s="111" t="str">
        <f t="shared" si="21"/>
        <v/>
      </c>
      <c r="H115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59" s="104">
        <f>IF(Tabuľka1[[#This Row],[Stĺpec7]]="chyba",1,0)</f>
        <v>0</v>
      </c>
    </row>
    <row r="1160" spans="1:9" x14ac:dyDescent="0.25">
      <c r="A1160" s="105"/>
      <c r="B1160" s="110"/>
      <c r="C1160" s="110"/>
      <c r="D1160" s="109"/>
      <c r="E1160" s="110"/>
      <c r="F1160" s="110"/>
      <c r="G1160" s="111" t="str">
        <f t="shared" si="21"/>
        <v/>
      </c>
      <c r="H116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0" s="104">
        <f>IF(Tabuľka1[[#This Row],[Stĺpec7]]="chyba",1,0)</f>
        <v>0</v>
      </c>
    </row>
    <row r="1161" spans="1:9" x14ac:dyDescent="0.25">
      <c r="A1161" s="105"/>
      <c r="B1161" s="110"/>
      <c r="C1161" s="110"/>
      <c r="D1161" s="109"/>
      <c r="E1161" s="110"/>
      <c r="F1161" s="110"/>
      <c r="G1161" s="111" t="str">
        <f t="shared" si="21"/>
        <v/>
      </c>
      <c r="H116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1" s="104">
        <f>IF(Tabuľka1[[#This Row],[Stĺpec7]]="chyba",1,0)</f>
        <v>0</v>
      </c>
    </row>
    <row r="1162" spans="1:9" x14ac:dyDescent="0.25">
      <c r="A1162" s="105"/>
      <c r="B1162" s="110"/>
      <c r="C1162" s="110"/>
      <c r="D1162" s="109"/>
      <c r="E1162" s="110"/>
      <c r="F1162" s="110"/>
      <c r="G1162" s="111" t="str">
        <f t="shared" si="21"/>
        <v/>
      </c>
      <c r="H116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2" s="104">
        <f>IF(Tabuľka1[[#This Row],[Stĺpec7]]="chyba",1,0)</f>
        <v>0</v>
      </c>
    </row>
    <row r="1163" spans="1:9" x14ac:dyDescent="0.25">
      <c r="A1163" s="105"/>
      <c r="B1163" s="110"/>
      <c r="C1163" s="110"/>
      <c r="D1163" s="109"/>
      <c r="E1163" s="110"/>
      <c r="F1163" s="110"/>
      <c r="G1163" s="111" t="str">
        <f t="shared" si="21"/>
        <v/>
      </c>
      <c r="H116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3" s="104">
        <f>IF(Tabuľka1[[#This Row],[Stĺpec7]]="chyba",1,0)</f>
        <v>0</v>
      </c>
    </row>
    <row r="1164" spans="1:9" x14ac:dyDescent="0.25">
      <c r="A1164" s="105"/>
      <c r="B1164" s="110"/>
      <c r="C1164" s="110"/>
      <c r="D1164" s="109"/>
      <c r="E1164" s="110"/>
      <c r="F1164" s="110"/>
      <c r="G1164" s="111" t="str">
        <f t="shared" si="21"/>
        <v/>
      </c>
      <c r="H116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4" s="104">
        <f>IF(Tabuľka1[[#This Row],[Stĺpec7]]="chyba",1,0)</f>
        <v>0</v>
      </c>
    </row>
    <row r="1165" spans="1:9" x14ac:dyDescent="0.25">
      <c r="A1165" s="105"/>
      <c r="B1165" s="110"/>
      <c r="C1165" s="110"/>
      <c r="D1165" s="109"/>
      <c r="E1165" s="110"/>
      <c r="F1165" s="110"/>
      <c r="G1165" s="111" t="str">
        <f t="shared" si="21"/>
        <v/>
      </c>
      <c r="H116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5" s="104">
        <f>IF(Tabuľka1[[#This Row],[Stĺpec7]]="chyba",1,0)</f>
        <v>0</v>
      </c>
    </row>
    <row r="1166" spans="1:9" x14ac:dyDescent="0.25">
      <c r="A1166" s="105"/>
      <c r="B1166" s="110"/>
      <c r="C1166" s="110"/>
      <c r="D1166" s="109"/>
      <c r="E1166" s="110"/>
      <c r="F1166" s="110"/>
      <c r="G1166" s="111" t="str">
        <f t="shared" si="21"/>
        <v/>
      </c>
      <c r="H116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6" s="104">
        <f>IF(Tabuľka1[[#This Row],[Stĺpec7]]="chyba",1,0)</f>
        <v>0</v>
      </c>
    </row>
    <row r="1167" spans="1:9" x14ac:dyDescent="0.25">
      <c r="A1167" s="105"/>
      <c r="B1167" s="110"/>
      <c r="C1167" s="110"/>
      <c r="D1167" s="109"/>
      <c r="E1167" s="110"/>
      <c r="F1167" s="110"/>
      <c r="G1167" s="111" t="str">
        <f t="shared" si="21"/>
        <v/>
      </c>
      <c r="H116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7" s="104">
        <f>IF(Tabuľka1[[#This Row],[Stĺpec7]]="chyba",1,0)</f>
        <v>0</v>
      </c>
    </row>
    <row r="1168" spans="1:9" x14ac:dyDescent="0.25">
      <c r="A1168" s="105"/>
      <c r="B1168" s="110"/>
      <c r="C1168" s="110"/>
      <c r="D1168" s="109"/>
      <c r="E1168" s="110"/>
      <c r="F1168" s="110"/>
      <c r="G1168" s="111" t="str">
        <f t="shared" si="21"/>
        <v/>
      </c>
      <c r="H116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8" s="104">
        <f>IF(Tabuľka1[[#This Row],[Stĺpec7]]="chyba",1,0)</f>
        <v>0</v>
      </c>
    </row>
    <row r="1169" spans="1:9" x14ac:dyDescent="0.25">
      <c r="A1169" s="105"/>
      <c r="B1169" s="110"/>
      <c r="C1169" s="110"/>
      <c r="D1169" s="109"/>
      <c r="E1169" s="110"/>
      <c r="F1169" s="110"/>
      <c r="G1169" s="111" t="str">
        <f t="shared" si="21"/>
        <v/>
      </c>
      <c r="H116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69" s="104">
        <f>IF(Tabuľka1[[#This Row],[Stĺpec7]]="chyba",1,0)</f>
        <v>0</v>
      </c>
    </row>
    <row r="1170" spans="1:9" x14ac:dyDescent="0.25">
      <c r="A1170" s="105"/>
      <c r="B1170" s="110"/>
      <c r="C1170" s="110"/>
      <c r="D1170" s="109"/>
      <c r="E1170" s="110"/>
      <c r="F1170" s="110"/>
      <c r="G1170" s="111" t="str">
        <f t="shared" si="21"/>
        <v/>
      </c>
      <c r="H117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0" s="104">
        <f>IF(Tabuľka1[[#This Row],[Stĺpec7]]="chyba",1,0)</f>
        <v>0</v>
      </c>
    </row>
    <row r="1171" spans="1:9" x14ac:dyDescent="0.25">
      <c r="A1171" s="105"/>
      <c r="B1171" s="110"/>
      <c r="C1171" s="110"/>
      <c r="D1171" s="109"/>
      <c r="E1171" s="110"/>
      <c r="F1171" s="110"/>
      <c r="G1171" s="111" t="str">
        <f t="shared" si="21"/>
        <v/>
      </c>
      <c r="H117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1" s="104">
        <f>IF(Tabuľka1[[#This Row],[Stĺpec7]]="chyba",1,0)</f>
        <v>0</v>
      </c>
    </row>
    <row r="1172" spans="1:9" x14ac:dyDescent="0.25">
      <c r="A1172" s="105"/>
      <c r="B1172" s="110"/>
      <c r="C1172" s="110"/>
      <c r="D1172" s="109"/>
      <c r="E1172" s="110"/>
      <c r="F1172" s="110"/>
      <c r="G1172" s="111" t="str">
        <f t="shared" si="21"/>
        <v/>
      </c>
      <c r="H117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2" s="104">
        <f>IF(Tabuľka1[[#This Row],[Stĺpec7]]="chyba",1,0)</f>
        <v>0</v>
      </c>
    </row>
    <row r="1173" spans="1:9" x14ac:dyDescent="0.25">
      <c r="A1173" s="105"/>
      <c r="B1173" s="110"/>
      <c r="C1173" s="110"/>
      <c r="D1173" s="109"/>
      <c r="E1173" s="110"/>
      <c r="F1173" s="110"/>
      <c r="G1173" s="111" t="str">
        <f t="shared" si="21"/>
        <v/>
      </c>
      <c r="H117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3" s="104">
        <f>IF(Tabuľka1[[#This Row],[Stĺpec7]]="chyba",1,0)</f>
        <v>0</v>
      </c>
    </row>
    <row r="1174" spans="1:9" x14ac:dyDescent="0.25">
      <c r="A1174" s="105"/>
      <c r="B1174" s="110"/>
      <c r="C1174" s="110"/>
      <c r="D1174" s="109"/>
      <c r="E1174" s="110"/>
      <c r="F1174" s="110"/>
      <c r="G1174" s="111" t="str">
        <f t="shared" si="21"/>
        <v/>
      </c>
      <c r="H117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4" s="104">
        <f>IF(Tabuľka1[[#This Row],[Stĺpec7]]="chyba",1,0)</f>
        <v>0</v>
      </c>
    </row>
    <row r="1175" spans="1:9" x14ac:dyDescent="0.25">
      <c r="A1175" s="105"/>
      <c r="B1175" s="110"/>
      <c r="C1175" s="110"/>
      <c r="D1175" s="109"/>
      <c r="E1175" s="110"/>
      <c r="F1175" s="110"/>
      <c r="G1175" s="111" t="str">
        <f t="shared" si="21"/>
        <v/>
      </c>
      <c r="H117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5" s="104">
        <f>IF(Tabuľka1[[#This Row],[Stĺpec7]]="chyba",1,0)</f>
        <v>0</v>
      </c>
    </row>
    <row r="1176" spans="1:9" x14ac:dyDescent="0.25">
      <c r="A1176" s="105"/>
      <c r="B1176" s="110"/>
      <c r="C1176" s="110"/>
      <c r="D1176" s="109"/>
      <c r="E1176" s="110"/>
      <c r="F1176" s="110"/>
      <c r="G1176" s="111" t="str">
        <f t="shared" si="21"/>
        <v/>
      </c>
      <c r="H117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6" s="104">
        <f>IF(Tabuľka1[[#This Row],[Stĺpec7]]="chyba",1,0)</f>
        <v>0</v>
      </c>
    </row>
    <row r="1177" spans="1:9" x14ac:dyDescent="0.25">
      <c r="A1177" s="105"/>
      <c r="B1177" s="110"/>
      <c r="C1177" s="110"/>
      <c r="D1177" s="109"/>
      <c r="E1177" s="110"/>
      <c r="F1177" s="110"/>
      <c r="G1177" s="111" t="str">
        <f t="shared" ref="G1177:G1200" si="22">IF($B$8=$N$38,"vyroba",IF($B$8=$N$39,"sluzby",""))</f>
        <v/>
      </c>
      <c r="H117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7" s="104">
        <f>IF(Tabuľka1[[#This Row],[Stĺpec7]]="chyba",1,0)</f>
        <v>0</v>
      </c>
    </row>
    <row r="1178" spans="1:9" x14ac:dyDescent="0.25">
      <c r="A1178" s="105"/>
      <c r="B1178" s="110"/>
      <c r="C1178" s="110"/>
      <c r="D1178" s="109"/>
      <c r="E1178" s="110"/>
      <c r="F1178" s="110"/>
      <c r="G1178" s="111" t="str">
        <f t="shared" si="22"/>
        <v/>
      </c>
      <c r="H117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8" s="104">
        <f>IF(Tabuľka1[[#This Row],[Stĺpec7]]="chyba",1,0)</f>
        <v>0</v>
      </c>
    </row>
    <row r="1179" spans="1:9" x14ac:dyDescent="0.25">
      <c r="A1179" s="105"/>
      <c r="B1179" s="110"/>
      <c r="C1179" s="110"/>
      <c r="D1179" s="109"/>
      <c r="E1179" s="110"/>
      <c r="F1179" s="110"/>
      <c r="G1179" s="111" t="str">
        <f t="shared" si="22"/>
        <v/>
      </c>
      <c r="H117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79" s="104">
        <f>IF(Tabuľka1[[#This Row],[Stĺpec7]]="chyba",1,0)</f>
        <v>0</v>
      </c>
    </row>
    <row r="1180" spans="1:9" x14ac:dyDescent="0.25">
      <c r="A1180" s="105"/>
      <c r="B1180" s="110"/>
      <c r="C1180" s="110"/>
      <c r="D1180" s="109"/>
      <c r="E1180" s="110"/>
      <c r="F1180" s="110"/>
      <c r="G1180" s="111" t="str">
        <f t="shared" si="22"/>
        <v/>
      </c>
      <c r="H118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0" s="104">
        <f>IF(Tabuľka1[[#This Row],[Stĺpec7]]="chyba",1,0)</f>
        <v>0</v>
      </c>
    </row>
    <row r="1181" spans="1:9" x14ac:dyDescent="0.25">
      <c r="A1181" s="105"/>
      <c r="B1181" s="110"/>
      <c r="C1181" s="110"/>
      <c r="D1181" s="109"/>
      <c r="E1181" s="110"/>
      <c r="F1181" s="110"/>
      <c r="G1181" s="111" t="str">
        <f t="shared" si="22"/>
        <v/>
      </c>
      <c r="H118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1" s="104">
        <f>IF(Tabuľka1[[#This Row],[Stĺpec7]]="chyba",1,0)</f>
        <v>0</v>
      </c>
    </row>
    <row r="1182" spans="1:9" x14ac:dyDescent="0.25">
      <c r="A1182" s="105"/>
      <c r="B1182" s="110"/>
      <c r="C1182" s="110"/>
      <c r="D1182" s="109"/>
      <c r="E1182" s="110"/>
      <c r="F1182" s="110"/>
      <c r="G1182" s="111" t="str">
        <f t="shared" si="22"/>
        <v/>
      </c>
      <c r="H118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2" s="104">
        <f>IF(Tabuľka1[[#This Row],[Stĺpec7]]="chyba",1,0)</f>
        <v>0</v>
      </c>
    </row>
    <row r="1183" spans="1:9" x14ac:dyDescent="0.25">
      <c r="A1183" s="105"/>
      <c r="B1183" s="110"/>
      <c r="C1183" s="110"/>
      <c r="D1183" s="109"/>
      <c r="E1183" s="110"/>
      <c r="F1183" s="110"/>
      <c r="G1183" s="111" t="str">
        <f t="shared" si="22"/>
        <v/>
      </c>
      <c r="H118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3" s="104">
        <f>IF(Tabuľka1[[#This Row],[Stĺpec7]]="chyba",1,0)</f>
        <v>0</v>
      </c>
    </row>
    <row r="1184" spans="1:9" x14ac:dyDescent="0.25">
      <c r="A1184" s="105"/>
      <c r="B1184" s="110"/>
      <c r="C1184" s="110"/>
      <c r="D1184" s="109"/>
      <c r="E1184" s="110"/>
      <c r="F1184" s="110"/>
      <c r="G1184" s="111" t="str">
        <f t="shared" si="22"/>
        <v/>
      </c>
      <c r="H118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4" s="104">
        <f>IF(Tabuľka1[[#This Row],[Stĺpec7]]="chyba",1,0)</f>
        <v>0</v>
      </c>
    </row>
    <row r="1185" spans="1:9" x14ac:dyDescent="0.25">
      <c r="A1185" s="105"/>
      <c r="B1185" s="110"/>
      <c r="C1185" s="110"/>
      <c r="D1185" s="109"/>
      <c r="E1185" s="110"/>
      <c r="F1185" s="110"/>
      <c r="G1185" s="111" t="str">
        <f t="shared" si="22"/>
        <v/>
      </c>
      <c r="H118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5" s="104">
        <f>IF(Tabuľka1[[#This Row],[Stĺpec7]]="chyba",1,0)</f>
        <v>0</v>
      </c>
    </row>
    <row r="1186" spans="1:9" x14ac:dyDescent="0.25">
      <c r="A1186" s="105"/>
      <c r="B1186" s="110"/>
      <c r="C1186" s="110"/>
      <c r="D1186" s="109"/>
      <c r="E1186" s="110"/>
      <c r="F1186" s="110"/>
      <c r="G1186" s="111" t="str">
        <f t="shared" si="22"/>
        <v/>
      </c>
      <c r="H118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6" s="104">
        <f>IF(Tabuľka1[[#This Row],[Stĺpec7]]="chyba",1,0)</f>
        <v>0</v>
      </c>
    </row>
    <row r="1187" spans="1:9" x14ac:dyDescent="0.25">
      <c r="A1187" s="105"/>
      <c r="B1187" s="110"/>
      <c r="C1187" s="110"/>
      <c r="D1187" s="109"/>
      <c r="E1187" s="110"/>
      <c r="F1187" s="110"/>
      <c r="G1187" s="111" t="str">
        <f t="shared" si="22"/>
        <v/>
      </c>
      <c r="H118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7" s="104">
        <f>IF(Tabuľka1[[#This Row],[Stĺpec7]]="chyba",1,0)</f>
        <v>0</v>
      </c>
    </row>
    <row r="1188" spans="1:9" x14ac:dyDescent="0.25">
      <c r="A1188" s="105"/>
      <c r="B1188" s="110"/>
      <c r="C1188" s="110"/>
      <c r="D1188" s="109"/>
      <c r="E1188" s="110"/>
      <c r="F1188" s="110"/>
      <c r="G1188" s="111" t="str">
        <f t="shared" si="22"/>
        <v/>
      </c>
      <c r="H118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8" s="104">
        <f>IF(Tabuľka1[[#This Row],[Stĺpec7]]="chyba",1,0)</f>
        <v>0</v>
      </c>
    </row>
    <row r="1189" spans="1:9" x14ac:dyDescent="0.25">
      <c r="A1189" s="105"/>
      <c r="B1189" s="110"/>
      <c r="C1189" s="110"/>
      <c r="D1189" s="109"/>
      <c r="E1189" s="110"/>
      <c r="F1189" s="110"/>
      <c r="G1189" s="111" t="str">
        <f t="shared" si="22"/>
        <v/>
      </c>
      <c r="H118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89" s="104">
        <f>IF(Tabuľka1[[#This Row],[Stĺpec7]]="chyba",1,0)</f>
        <v>0</v>
      </c>
    </row>
    <row r="1190" spans="1:9" x14ac:dyDescent="0.25">
      <c r="A1190" s="105"/>
      <c r="B1190" s="110"/>
      <c r="C1190" s="110"/>
      <c r="D1190" s="109"/>
      <c r="E1190" s="110"/>
      <c r="F1190" s="110"/>
      <c r="G1190" s="111" t="str">
        <f t="shared" si="22"/>
        <v/>
      </c>
      <c r="H119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0" s="104">
        <f>IF(Tabuľka1[[#This Row],[Stĺpec7]]="chyba",1,0)</f>
        <v>0</v>
      </c>
    </row>
    <row r="1191" spans="1:9" x14ac:dyDescent="0.25">
      <c r="A1191" s="105"/>
      <c r="B1191" s="110"/>
      <c r="C1191" s="110"/>
      <c r="D1191" s="109"/>
      <c r="E1191" s="110"/>
      <c r="F1191" s="110"/>
      <c r="G1191" s="111" t="str">
        <f t="shared" si="22"/>
        <v/>
      </c>
      <c r="H1191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1" s="104">
        <f>IF(Tabuľka1[[#This Row],[Stĺpec7]]="chyba",1,0)</f>
        <v>0</v>
      </c>
    </row>
    <row r="1192" spans="1:9" x14ac:dyDescent="0.25">
      <c r="A1192" s="105"/>
      <c r="B1192" s="110"/>
      <c r="C1192" s="110"/>
      <c r="D1192" s="109"/>
      <c r="E1192" s="110"/>
      <c r="F1192" s="110"/>
      <c r="G1192" s="111" t="str">
        <f t="shared" si="22"/>
        <v/>
      </c>
      <c r="H1192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2" s="104">
        <f>IF(Tabuľka1[[#This Row],[Stĺpec7]]="chyba",1,0)</f>
        <v>0</v>
      </c>
    </row>
    <row r="1193" spans="1:9" x14ac:dyDescent="0.25">
      <c r="A1193" s="105"/>
      <c r="B1193" s="110"/>
      <c r="C1193" s="110"/>
      <c r="D1193" s="109"/>
      <c r="E1193" s="110"/>
      <c r="F1193" s="110"/>
      <c r="G1193" s="111" t="str">
        <f t="shared" si="22"/>
        <v/>
      </c>
      <c r="H1193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3" s="104">
        <f>IF(Tabuľka1[[#This Row],[Stĺpec7]]="chyba",1,0)</f>
        <v>0</v>
      </c>
    </row>
    <row r="1194" spans="1:9" x14ac:dyDescent="0.25">
      <c r="A1194" s="105"/>
      <c r="B1194" s="110"/>
      <c r="C1194" s="110"/>
      <c r="D1194" s="109"/>
      <c r="E1194" s="110"/>
      <c r="F1194" s="110"/>
      <c r="G1194" s="111" t="str">
        <f t="shared" si="22"/>
        <v/>
      </c>
      <c r="H1194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4" s="104">
        <f>IF(Tabuľka1[[#This Row],[Stĺpec7]]="chyba",1,0)</f>
        <v>0</v>
      </c>
    </row>
    <row r="1195" spans="1:9" x14ac:dyDescent="0.25">
      <c r="A1195" s="105"/>
      <c r="B1195" s="110"/>
      <c r="C1195" s="110"/>
      <c r="D1195" s="109"/>
      <c r="E1195" s="110"/>
      <c r="F1195" s="110"/>
      <c r="G1195" s="111" t="str">
        <f t="shared" si="22"/>
        <v/>
      </c>
      <c r="H1195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5" s="104">
        <f>IF(Tabuľka1[[#This Row],[Stĺpec7]]="chyba",1,0)</f>
        <v>0</v>
      </c>
    </row>
    <row r="1196" spans="1:9" x14ac:dyDescent="0.25">
      <c r="A1196" s="105"/>
      <c r="B1196" s="110"/>
      <c r="C1196" s="110"/>
      <c r="D1196" s="109"/>
      <c r="E1196" s="110"/>
      <c r="F1196" s="110"/>
      <c r="G1196" s="111" t="str">
        <f t="shared" si="22"/>
        <v/>
      </c>
      <c r="H1196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6" s="104">
        <f>IF(Tabuľka1[[#This Row],[Stĺpec7]]="chyba",1,0)</f>
        <v>0</v>
      </c>
    </row>
    <row r="1197" spans="1:9" x14ac:dyDescent="0.25">
      <c r="A1197" s="105"/>
      <c r="B1197" s="110"/>
      <c r="C1197" s="110"/>
      <c r="D1197" s="109"/>
      <c r="E1197" s="110"/>
      <c r="F1197" s="110"/>
      <c r="G1197" s="111" t="str">
        <f t="shared" si="22"/>
        <v/>
      </c>
      <c r="H1197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7" s="104">
        <f>IF(Tabuľka1[[#This Row],[Stĺpec7]]="chyba",1,0)</f>
        <v>0</v>
      </c>
    </row>
    <row r="1198" spans="1:9" x14ac:dyDescent="0.25">
      <c r="A1198" s="105"/>
      <c r="B1198" s="110"/>
      <c r="C1198" s="110"/>
      <c r="D1198" s="109"/>
      <c r="E1198" s="110"/>
      <c r="F1198" s="110"/>
      <c r="G1198" s="111" t="str">
        <f t="shared" si="22"/>
        <v/>
      </c>
      <c r="H1198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8" s="104">
        <f>IF(Tabuľka1[[#This Row],[Stĺpec7]]="chyba",1,0)</f>
        <v>0</v>
      </c>
    </row>
    <row r="1199" spans="1:9" x14ac:dyDescent="0.25">
      <c r="A1199" s="105"/>
      <c r="B1199" s="110"/>
      <c r="C1199" s="110"/>
      <c r="D1199" s="109"/>
      <c r="E1199" s="110"/>
      <c r="F1199" s="110"/>
      <c r="G1199" s="111" t="str">
        <f t="shared" si="22"/>
        <v/>
      </c>
      <c r="H1199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199" s="104">
        <f>IF(Tabuľka1[[#This Row],[Stĺpec7]]="chyba",1,0)</f>
        <v>0</v>
      </c>
    </row>
    <row r="1200" spans="1:9" x14ac:dyDescent="0.25">
      <c r="A1200" s="105"/>
      <c r="B1200" s="110"/>
      <c r="C1200" s="110"/>
      <c r="D1200" s="109"/>
      <c r="E1200" s="110"/>
      <c r="F1200" s="110"/>
      <c r="G1200" s="111" t="str">
        <f t="shared" si="22"/>
        <v/>
      </c>
      <c r="H1200" s="111" t="str">
        <f>IF(AND(Tabuľka1[[#This Row],[Stĺpec4]]&gt;0,OR(Tabuľka1[[#This Row],[Stĺpec5]]="",Tabuľka1[[#This Row],[Stĺpec3]]="",Tabuľka1[[#This Row],[Stĺpec2]]="",Tabuľka1[[#This Row],[Stĺpec1]]="")),"chyba",IF(AND(Tabuľka1[[#This Row],[Stĺpec6]]="vyroba",OR(Tabuľka1[[#This Row],[Stĺpec5]]=$N$42,Tabuľka1[[#This Row],[Stĺpec5]]=$N$43,Tabuľka1[[#This Row],[Stĺpec5]]=$N$44,Tabuľka1[[#This Row],[Stĺpec5]]=$N$45,Tabuľka1[[#This Row],[Stĺpec5]]=$N$47)),"chyba",IF(AND(Tabuľka1[[#This Row],[Stĺpec6]]="sluzby",Tabuľka1[[#This Row],[Stĺpec5]]=$N$50),"chyba",IF(AND(Tabuľka1[[#This Row],[Stĺpec5]]&lt;&gt;"",OR(Tabuľka1[[#This Row],[Stĺpec4]]="",Tabuľka1[[#This Row],[Stĺpec3]]="",Tabuľka1[[#This Row],[Stĺpec2]]="",Tabuľka1[[#This Row],[Stĺpec1]]="")),"chyba",IF(AND($B$8="Vyberte typ prijímateľa",OR(Tabuľka1[[#This Row],[Stĺpec1]]&lt;&gt;"",Tabuľka1[[#This Row],[Stĺpec2]]&lt;&gt;"",Tabuľka1[[#This Row],[Stĺpec3]]&lt;&gt;"",Tabuľka1[[#This Row],[Stĺpec4]]&lt;&gt;"",Tabuľka1[[#This Row],[Stĺpec5]]&lt;&gt;"")),"chyba",IF(AND(OR(Tabuľka1[[#This Row],[Stĺpec1]]&lt;&gt;"",Tabuľka1[[#This Row],[Stĺpec2]]&lt;&gt;"",Tabuľka1[[#This Row],[Stĺpec3]]&lt;&gt;""),OR(Tabuľka1[[#This Row],[Stĺpec4]]="",Tabuľka1[[#This Row],[Stĺpec5]]="")),"chyba","ok"))))))</f>
        <v>ok</v>
      </c>
      <c r="I1200" s="104">
        <f>IF(Tabuľka1[[#This Row],[Stĺpec7]]="chyba",1,0)</f>
        <v>0</v>
      </c>
    </row>
    <row r="1201" spans="1:5" x14ac:dyDescent="0.25">
      <c r="A1201" s="104" t="s">
        <v>72</v>
      </c>
      <c r="B1201" s="104"/>
      <c r="C1201" s="104"/>
      <c r="D1201" s="129">
        <f>SUBTOTAL(109,Tabuľka1[Stĺpec4])</f>
        <v>0</v>
      </c>
      <c r="E1201" s="104"/>
    </row>
  </sheetData>
  <sheetProtection algorithmName="SHA-512" hashValue="fYQ/ZAJXqmZWd7mV/ujWP0HrfUj4z+jiWgQc5iP0l+EH0LE8KizRrue7VjR/MvTLegooyP49m+mW8VMVTMRBBA==" saltValue="/illaX3eCoypNzh4dvw6uA==" spinCount="100000" sheet="1" objects="1" scenarios="1" insertRows="0"/>
  <mergeCells count="23">
    <mergeCell ref="B4:E4"/>
    <mergeCell ref="B17:C17"/>
    <mergeCell ref="B18:C18"/>
    <mergeCell ref="B19:C19"/>
    <mergeCell ref="B11:D11"/>
    <mergeCell ref="D8:E8"/>
    <mergeCell ref="B13:C13"/>
    <mergeCell ref="B14:C14"/>
    <mergeCell ref="B15:C15"/>
    <mergeCell ref="B16:C16"/>
    <mergeCell ref="B32:C32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</mergeCells>
  <conditionalFormatting sqref="B8">
    <cfRule type="cellIs" dxfId="78" priority="39" operator="equal">
      <formula>$N$39</formula>
    </cfRule>
    <cfRule type="cellIs" dxfId="77" priority="40" operator="equal">
      <formula>$N$38</formula>
    </cfRule>
    <cfRule type="cellIs" dxfId="76" priority="41" operator="equal">
      <formula>""</formula>
    </cfRule>
    <cfRule type="cellIs" dxfId="75" priority="42" operator="equal">
      <formula>"Vyberte typ prijímateľa"</formula>
    </cfRule>
  </conditionalFormatting>
  <conditionalFormatting sqref="B11">
    <cfRule type="cellIs" dxfId="74" priority="33" operator="equal">
      <formula>"v červenooznačených riadkoch sú chybne zadané údaje"</formula>
    </cfRule>
  </conditionalFormatting>
  <conditionalFormatting sqref="D13:D31">
    <cfRule type="expression" dxfId="73" priority="44">
      <formula>L13=1</formula>
    </cfRule>
  </conditionalFormatting>
  <conditionalFormatting sqref="P2">
    <cfRule type="cellIs" dxfId="72" priority="29" operator="equal">
      <formula>"mikro účtovná jednotka"</formula>
    </cfRule>
    <cfRule type="cellIs" dxfId="71" priority="30" operator="equal">
      <formula>"podvojné účtovníctvo"</formula>
    </cfRule>
    <cfRule type="cellIs" dxfId="70" priority="31" operator="equal">
      <formula>"jednoduché účtovníctvo"</formula>
    </cfRule>
  </conditionalFormatting>
  <conditionalFormatting sqref="B9">
    <cfRule type="cellIs" dxfId="69" priority="21" operator="equal">
      <formula>""</formula>
    </cfRule>
    <cfRule type="cellIs" dxfId="68" priority="25" operator="equal">
      <formula>"vyberte typ účtovníctva"</formula>
    </cfRule>
    <cfRule type="cellIs" dxfId="67" priority="26" operator="equal">
      <formula>"mikro účtovná jednotka"</formula>
    </cfRule>
    <cfRule type="cellIs" dxfId="66" priority="27" operator="equal">
      <formula>"podvojné účtovníctvo"</formula>
    </cfRule>
    <cfRule type="cellIs" dxfId="65" priority="28" operator="equal">
      <formula>"jednoduché účtovníctvo"</formula>
    </cfRule>
  </conditionalFormatting>
  <conditionalFormatting sqref="D8:E8">
    <cfRule type="cellIs" dxfId="64" priority="24" operator="greaterThan">
      <formula>""""""</formula>
    </cfRule>
  </conditionalFormatting>
  <conditionalFormatting sqref="B11">
    <cfRule type="cellIs" dxfId="63" priority="17" operator="equal">
      <formula>"Vyberte typ prijímateľa a typ účtovníctva"</formula>
    </cfRule>
    <cfRule type="cellIs" dxfId="62" priority="22" operator="equal">
      <formula>"vyberte typ účtovníctva"</formula>
    </cfRule>
    <cfRule type="cellIs" dxfId="61" priority="23" operator="equal">
      <formula>"vyberte typ prijímateľa"</formula>
    </cfRule>
  </conditionalFormatting>
  <conditionalFormatting sqref="B13:C32">
    <cfRule type="notContainsBlanks" dxfId="60" priority="20">
      <formula>LEN(TRIM(B13))&gt;0</formula>
    </cfRule>
  </conditionalFormatting>
  <conditionalFormatting sqref="D13:D32">
    <cfRule type="expression" dxfId="59" priority="18">
      <formula>M13=1</formula>
    </cfRule>
  </conditionalFormatting>
  <conditionalFormatting sqref="D32">
    <cfRule type="expression" dxfId="58" priority="48">
      <formula>M20=1</formula>
    </cfRule>
  </conditionalFormatting>
  <conditionalFormatting sqref="A35:A1200">
    <cfRule type="expression" dxfId="57" priority="4">
      <formula>I35</formula>
    </cfRule>
  </conditionalFormatting>
  <conditionalFormatting sqref="B11:D11">
    <cfRule type="cellIs" dxfId="56" priority="1" operator="equal">
      <formula>"nie sú vyplnené celkové tržby"</formula>
    </cfRule>
    <cfRule type="cellIs" dxfId="55" priority="2" operator="equal">
      <formula>"nie sú vyplnené tržby z lesníckej výroby alebo z poskytovania lesníckych služieb"</formula>
    </cfRule>
    <cfRule type="cellIs" dxfId="54" priority="3" operator="equal">
      <formula>"nie je vyplnená tabuľka tržieb z lesníckej výroby alebo z poskytovania služieb"</formula>
    </cfRule>
  </conditionalFormatting>
  <dataValidations count="4">
    <dataValidation type="list" showInputMessage="1" showErrorMessage="1" sqref="B8">
      <formula1>$N$37:$N$39</formula1>
    </dataValidation>
    <dataValidation type="list" allowBlank="1" showInputMessage="1" showErrorMessage="1" sqref="E35:F344 E376:E1200">
      <formula1>INDIRECT($G$35)</formula1>
    </dataValidation>
    <dataValidation type="list" allowBlank="1" showInputMessage="1" showErrorMessage="1" sqref="B9">
      <formula1>$P$1:$P$4</formula1>
    </dataValidation>
    <dataValidation type="decimal" operator="greaterThan" allowBlank="1" showInputMessage="1" showErrorMessage="1" errorTitle="zadajte číslo" error="zadajte číslo" sqref="D35:D344 D376:D1200">
      <formula1>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ignoredErrors>
    <ignoredError sqref="G34:H34" calculatedColumn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5"/>
  <sheetViews>
    <sheetView topLeftCell="A7" workbookViewId="0">
      <selection activeCell="E11" sqref="E11:F14"/>
    </sheetView>
  </sheetViews>
  <sheetFormatPr defaultRowHeight="12.75" x14ac:dyDescent="0.2"/>
  <cols>
    <col min="1" max="1" width="10.85546875" style="12" customWidth="1"/>
    <col min="2" max="2" width="31.5703125" style="12" customWidth="1"/>
    <col min="3" max="4" width="13" style="12" customWidth="1"/>
    <col min="5" max="5" width="21.28515625" style="12" customWidth="1"/>
    <col min="6" max="6" width="31.42578125" style="12" customWidth="1"/>
    <col min="7" max="7" width="11.28515625" style="12" bestFit="1" customWidth="1"/>
    <col min="8" max="8" width="9.5703125" style="12" customWidth="1"/>
    <col min="9" max="9" width="12.140625" style="12" hidden="1" customWidth="1"/>
    <col min="10" max="10" width="10" style="12" hidden="1" customWidth="1"/>
    <col min="11" max="11" width="16" style="12" hidden="1" customWidth="1"/>
    <col min="12" max="12" width="11" style="12" hidden="1" customWidth="1"/>
    <col min="13" max="13" width="16.42578125" style="12" hidden="1" customWidth="1"/>
    <col min="14" max="14" width="10.5703125" style="12" hidden="1" customWidth="1"/>
    <col min="15" max="15" width="20.28515625" style="12" hidden="1" customWidth="1"/>
    <col min="16" max="16" width="19.140625" style="12" hidden="1" customWidth="1"/>
    <col min="17" max="17" width="9.140625" style="12" hidden="1" customWidth="1"/>
    <col min="18" max="18" width="23.5703125" style="12" hidden="1" customWidth="1"/>
    <col min="19" max="19" width="32.7109375" style="12" hidden="1" customWidth="1"/>
    <col min="20" max="20" width="9.140625" style="118" hidden="1" customWidth="1"/>
    <col min="21" max="16384" width="9.140625" style="12"/>
  </cols>
  <sheetData>
    <row r="1" spans="1:20" x14ac:dyDescent="0.2">
      <c r="A1" s="10" t="s">
        <v>926</v>
      </c>
      <c r="N1" s="12" t="s">
        <v>918</v>
      </c>
      <c r="O1" s="12" t="s">
        <v>917</v>
      </c>
    </row>
    <row r="2" spans="1:20" ht="15" x14ac:dyDescent="0.2">
      <c r="A2" s="16" t="s">
        <v>927</v>
      </c>
      <c r="N2" s="104">
        <f>COUNTIF($E$19:$E$41,P2)</f>
        <v>0</v>
      </c>
      <c r="O2" s="104">
        <f>COUNTIF($E$11:$E$14,P2)</f>
        <v>0</v>
      </c>
      <c r="P2" s="154" t="s">
        <v>163</v>
      </c>
    </row>
    <row r="3" spans="1:20" ht="15" x14ac:dyDescent="0.25">
      <c r="N3" s="104">
        <f t="shared" ref="N3:N14" si="0">COUNTIF($E$19:$E$41,P3)</f>
        <v>0</v>
      </c>
      <c r="O3" s="104">
        <f t="shared" ref="O3:O13" si="1">COUNTIF($E$11:$E$14,P3)</f>
        <v>0</v>
      </c>
      <c r="P3" s="153" t="s">
        <v>164</v>
      </c>
      <c r="R3" s="141" t="s">
        <v>178</v>
      </c>
      <c r="S3" s="141" t="s">
        <v>163</v>
      </c>
      <c r="T3" s="118">
        <v>1</v>
      </c>
    </row>
    <row r="4" spans="1:20" ht="15" x14ac:dyDescent="0.25">
      <c r="N4" s="104">
        <f t="shared" si="0"/>
        <v>0</v>
      </c>
      <c r="O4" s="104">
        <f t="shared" si="1"/>
        <v>0</v>
      </c>
      <c r="P4" s="153" t="s">
        <v>165</v>
      </c>
      <c r="R4" s="141" t="s">
        <v>178</v>
      </c>
      <c r="S4" s="141" t="s">
        <v>179</v>
      </c>
      <c r="T4" s="118">
        <v>2</v>
      </c>
    </row>
    <row r="5" spans="1:20" ht="15" x14ac:dyDescent="0.25">
      <c r="A5" s="185" t="s">
        <v>47</v>
      </c>
      <c r="B5" s="281" t="str">
        <f>IF('rok 20XY-20XZ'!D4="","",TRANSPOSE('rok 20XY-20XZ'!D4))</f>
        <v/>
      </c>
      <c r="C5" s="282"/>
      <c r="D5" s="282"/>
      <c r="E5" s="282"/>
      <c r="F5" s="282"/>
      <c r="G5" s="282"/>
      <c r="N5" s="104">
        <f t="shared" si="0"/>
        <v>0</v>
      </c>
      <c r="O5" s="104">
        <f t="shared" si="1"/>
        <v>0</v>
      </c>
      <c r="P5" s="153" t="s">
        <v>909</v>
      </c>
      <c r="R5" s="141" t="s">
        <v>178</v>
      </c>
      <c r="S5" s="141" t="s">
        <v>180</v>
      </c>
      <c r="T5" s="118">
        <v>3</v>
      </c>
    </row>
    <row r="6" spans="1:20" ht="15" x14ac:dyDescent="0.25">
      <c r="A6" s="185" t="s">
        <v>48</v>
      </c>
      <c r="B6" s="283" t="str">
        <f>IF('rok 20XY-20XZ'!D5="","",TRANSPOSE('rok 20XY-20XZ'!D5))</f>
        <v/>
      </c>
      <c r="C6" s="283"/>
      <c r="N6" s="104">
        <f t="shared" si="0"/>
        <v>0</v>
      </c>
      <c r="O6" s="104">
        <f t="shared" si="1"/>
        <v>0</v>
      </c>
      <c r="P6" s="153" t="s">
        <v>910</v>
      </c>
      <c r="R6" s="141" t="s">
        <v>178</v>
      </c>
      <c r="S6" s="141" t="s">
        <v>181</v>
      </c>
      <c r="T6" s="118">
        <v>4</v>
      </c>
    </row>
    <row r="7" spans="1:20" ht="15" x14ac:dyDescent="0.25">
      <c r="A7" s="185" t="s">
        <v>67</v>
      </c>
      <c r="B7" s="284" t="str">
        <f>IF(OR(Podiel_tržieb!B8="",Podiel_tržieb!B8="Vyberte typ prijímateľa"),"",Podiel_tržieb!B8)</f>
        <v/>
      </c>
      <c r="C7" s="284"/>
      <c r="N7" s="104">
        <f t="shared" si="0"/>
        <v>0</v>
      </c>
      <c r="O7" s="104">
        <f t="shared" si="1"/>
        <v>0</v>
      </c>
      <c r="P7" s="153" t="s">
        <v>168</v>
      </c>
      <c r="R7" s="141" t="s">
        <v>178</v>
      </c>
      <c r="S7" s="141" t="s">
        <v>182</v>
      </c>
      <c r="T7" s="118">
        <v>5</v>
      </c>
    </row>
    <row r="8" spans="1:20" ht="15" x14ac:dyDescent="0.25">
      <c r="A8" s="131"/>
      <c r="B8" s="120"/>
      <c r="N8" s="104">
        <f t="shared" si="0"/>
        <v>0</v>
      </c>
      <c r="O8" s="104">
        <f t="shared" si="1"/>
        <v>0</v>
      </c>
      <c r="P8" s="153" t="s">
        <v>169</v>
      </c>
      <c r="R8" s="141" t="s">
        <v>178</v>
      </c>
      <c r="S8" s="141" t="s">
        <v>183</v>
      </c>
      <c r="T8" s="118">
        <v>6</v>
      </c>
    </row>
    <row r="9" spans="1:20" ht="15" x14ac:dyDescent="0.25">
      <c r="B9" s="280" t="str">
        <f>IF(COUNTIF(K11:K19,"chyba")&gt;0,"v červeno označených riadkoch sú chybne zadané údaje","")</f>
        <v/>
      </c>
      <c r="C9" s="280"/>
      <c r="N9" s="104">
        <f t="shared" si="0"/>
        <v>0</v>
      </c>
      <c r="O9" s="104">
        <f t="shared" si="1"/>
        <v>0</v>
      </c>
      <c r="P9" s="153" t="s">
        <v>170</v>
      </c>
      <c r="R9" s="141" t="s">
        <v>178</v>
      </c>
      <c r="S9" s="141" t="s">
        <v>184</v>
      </c>
      <c r="T9" s="118">
        <v>7</v>
      </c>
    </row>
    <row r="10" spans="1:20" ht="15" x14ac:dyDescent="0.25">
      <c r="A10" s="161"/>
      <c r="B10" s="162"/>
      <c r="C10" s="162"/>
      <c r="D10" s="163"/>
      <c r="E10" s="166" t="s">
        <v>176</v>
      </c>
      <c r="F10" s="166" t="s">
        <v>177</v>
      </c>
      <c r="G10" s="166" t="s">
        <v>84</v>
      </c>
      <c r="I10" s="155" t="s">
        <v>908</v>
      </c>
      <c r="J10" s="155" t="s">
        <v>908</v>
      </c>
      <c r="K10" s="155" t="s">
        <v>84</v>
      </c>
      <c r="L10" s="155" t="s">
        <v>916</v>
      </c>
      <c r="N10" s="104">
        <f t="shared" si="0"/>
        <v>0</v>
      </c>
      <c r="O10" s="104">
        <f t="shared" si="1"/>
        <v>0</v>
      </c>
      <c r="P10" s="153" t="s">
        <v>911</v>
      </c>
      <c r="R10" s="141" t="s">
        <v>178</v>
      </c>
      <c r="S10" s="141" t="s">
        <v>185</v>
      </c>
      <c r="T10" s="118">
        <v>8</v>
      </c>
    </row>
    <row r="11" spans="1:20" ht="15" x14ac:dyDescent="0.25">
      <c r="A11" s="188" t="s">
        <v>158</v>
      </c>
      <c r="B11" s="189"/>
      <c r="C11" s="189"/>
      <c r="D11" s="190"/>
      <c r="E11" s="47"/>
      <c r="F11" s="47"/>
      <c r="G11" s="147" t="str">
        <f>IF(AND(E11&lt;&gt;"",F11=""),"vyberte obec","")</f>
        <v/>
      </c>
      <c r="I11" s="12" t="e">
        <f>VLOOKUP(F11,$S$3:$T$1000,2,0)</f>
        <v>#N/A</v>
      </c>
      <c r="J11" s="12">
        <f>IFERROR(I11,0)</f>
        <v>0</v>
      </c>
      <c r="K11" s="130" t="str">
        <f>IF(AND(E11="",F11=""),"",IF(AND(E11&lt;&gt;"",F11=""),"",IF(AND(E11="Lučenec",J11&gt;=1,J11&lt;=57),"",IF(AND(E11="Poltár",J11&gt;=58,J11&lt;=79),"",IF(AND(E11="Revúca",J11&gt;=80,J11&lt;=121),"",IF(AND(E11="Rimavská_Sobota",J11&gt;=122,J11&lt;=228),"",IF(AND(E11="Veľký_Krtíš",J11&gt;=229,J11&lt;=299),"",IF(AND(E11="Kežmarok",J11&gt;=300,J11&lt;=340),"",IF(AND(E11="Sabinov",J11&gt;=341,J11&lt;=383),"",IF(AND(E11="Svidník",J11&gt;=384,J11&lt;=451),"",IF(AND(E11="Vranov_nad_Topľou",J11&gt;=452,J11&lt;=519),"",IF(AND(E11="Gelnica",J11&gt;=602,J11&lt;=621),"",IF(AND(E11="Rožňava",J11&gt;=622,J11&lt;=683),"",IF(AND(E11="Sobrance",J11&gt;=684,J11&lt;=730),"",IF(AND(E11="Trebišov",J11&gt;=520,J11&lt;=601),"",IF(AND(E11="Bardejov",J11&gt;=731,J11&lt;=813),"",IF(AND(E11="Medzilaborce",J11&gt;=817,J11&lt;=839),"",IF(AND(E11="Košice_okolie",J11&gt;=840,J11&lt;=953),"","chyba"))))))))))))))))))</f>
        <v/>
      </c>
      <c r="L11" s="104">
        <f>IF(K11="chyba",1,0)</f>
        <v>0</v>
      </c>
      <c r="N11" s="104">
        <f t="shared" si="0"/>
        <v>0</v>
      </c>
      <c r="O11" s="104">
        <f t="shared" si="1"/>
        <v>0</v>
      </c>
      <c r="P11" s="153" t="s">
        <v>172</v>
      </c>
      <c r="R11" s="141" t="s">
        <v>178</v>
      </c>
      <c r="S11" s="141" t="s">
        <v>186</v>
      </c>
      <c r="T11" s="118">
        <v>9</v>
      </c>
    </row>
    <row r="12" spans="1:20" ht="15" x14ac:dyDescent="0.25">
      <c r="A12" s="188" t="s">
        <v>159</v>
      </c>
      <c r="B12" s="189"/>
      <c r="C12" s="189"/>
      <c r="D12" s="190"/>
      <c r="E12" s="199"/>
      <c r="F12" s="47"/>
      <c r="G12" s="187" t="str">
        <f t="shared" ref="G12:G14" si="2">IF(AND(E12&lt;&gt;"",F12=""),"vyberte obec","")</f>
        <v/>
      </c>
      <c r="I12" s="12" t="e">
        <f>VLOOKUP(F12,$S$3:$T$1000,2,0)</f>
        <v>#N/A</v>
      </c>
      <c r="J12" s="12">
        <f t="shared" ref="J12:J14" si="3">IFERROR(I12,0)</f>
        <v>0</v>
      </c>
      <c r="K12" s="200" t="str">
        <f t="shared" ref="K12:K14" si="4">IF(AND(E12="",F12=""),"",IF(AND(E12&lt;&gt;"",F12=""),"",IF(AND(E12="Lučenec",J12&gt;=1,J12&lt;=57),"",IF(AND(E12="Poltár",J12&gt;=58,J12&lt;=79),"",IF(AND(E12="Revúca",J12&gt;=80,J12&lt;=121),"",IF(AND(E12="Rimavská_Sobota",J12&gt;=122,J12&lt;=228),"",IF(AND(E12="Veľký_Krtíš",J12&gt;=229,J12&lt;=299),"",IF(AND(E12="Kežmarok",J12&gt;=300,J12&lt;=340),"",IF(AND(E12="Sabinov",J12&gt;=341,J12&lt;=383),"",IF(AND(E12="Svidník",J12&gt;=384,J12&lt;=451),"",IF(AND(E12="Vranov_nad_Topľou",J12&gt;=452,J12&lt;=519),"",IF(AND(E12="Gelnica",J12&gt;=602,J12&lt;=621),"",IF(AND(E12="Rožňava",J12&gt;=622,J12&lt;=683),"",IF(AND(E12="Sobrance",J12&gt;=684,J12&lt;=730),"",IF(AND(E12="Trebišov",J12&gt;=520,J12&lt;=601),"",IF(AND(E12="Bardejov",J12&gt;=731,J12&lt;=813),"",IF(AND(E12="Medzilaborce",J12&gt;=817,J12&lt;=839),"",IF(AND(E12="Košice_okolie",J12&gt;=840,J12&lt;=953),"","chyba"))))))))))))))))))</f>
        <v/>
      </c>
      <c r="L12" s="104">
        <f t="shared" ref="L12:L14" si="5">IF(K12="chyba",1,0)</f>
        <v>0</v>
      </c>
      <c r="N12" s="104">
        <f t="shared" si="0"/>
        <v>0</v>
      </c>
      <c r="O12" s="104">
        <f t="shared" si="1"/>
        <v>0</v>
      </c>
      <c r="P12" s="153" t="s">
        <v>173</v>
      </c>
      <c r="R12" s="141" t="s">
        <v>178</v>
      </c>
      <c r="S12" s="141" t="s">
        <v>187</v>
      </c>
      <c r="T12" s="118">
        <v>10</v>
      </c>
    </row>
    <row r="13" spans="1:20" ht="15" x14ac:dyDescent="0.25">
      <c r="A13" s="188" t="s">
        <v>161</v>
      </c>
      <c r="B13" s="189"/>
      <c r="C13" s="189"/>
      <c r="D13" s="190"/>
      <c r="E13" s="199"/>
      <c r="F13" s="47"/>
      <c r="G13" s="187" t="str">
        <f t="shared" si="2"/>
        <v/>
      </c>
      <c r="I13" s="12" t="e">
        <f>VLOOKUP(F13,$S$3:$T$1000,2,0)</f>
        <v>#N/A</v>
      </c>
      <c r="J13" s="12">
        <f t="shared" si="3"/>
        <v>0</v>
      </c>
      <c r="K13" s="200" t="str">
        <f t="shared" si="4"/>
        <v/>
      </c>
      <c r="L13" s="104">
        <f t="shared" si="5"/>
        <v>0</v>
      </c>
      <c r="N13" s="104">
        <f t="shared" si="0"/>
        <v>0</v>
      </c>
      <c r="O13" s="104">
        <f t="shared" si="1"/>
        <v>0</v>
      </c>
      <c r="P13" s="153" t="s">
        <v>174</v>
      </c>
      <c r="R13" s="141" t="s">
        <v>178</v>
      </c>
      <c r="S13" s="141" t="s">
        <v>188</v>
      </c>
      <c r="T13" s="118">
        <v>11</v>
      </c>
    </row>
    <row r="14" spans="1:20" ht="15" x14ac:dyDescent="0.25">
      <c r="A14" s="188" t="s">
        <v>162</v>
      </c>
      <c r="B14" s="189"/>
      <c r="C14" s="189"/>
      <c r="D14" s="190"/>
      <c r="E14" s="199"/>
      <c r="F14" s="47"/>
      <c r="G14" s="187" t="str">
        <f t="shared" si="2"/>
        <v/>
      </c>
      <c r="I14" s="12" t="e">
        <f>VLOOKUP(F14,$S$3:$T$1000,2,0)</f>
        <v>#N/A</v>
      </c>
      <c r="J14" s="12">
        <f t="shared" si="3"/>
        <v>0</v>
      </c>
      <c r="K14" s="200" t="str">
        <f t="shared" si="4"/>
        <v/>
      </c>
      <c r="L14" s="104">
        <f t="shared" si="5"/>
        <v>0</v>
      </c>
      <c r="N14" s="104">
        <f t="shared" si="0"/>
        <v>0</v>
      </c>
      <c r="O14" s="104">
        <f>COUNTIF($E$11:$E$14,P14)</f>
        <v>0</v>
      </c>
      <c r="P14" s="153" t="s">
        <v>175</v>
      </c>
      <c r="R14" s="141" t="s">
        <v>178</v>
      </c>
      <c r="S14" s="141" t="s">
        <v>189</v>
      </c>
      <c r="T14" s="118">
        <v>12</v>
      </c>
    </row>
    <row r="15" spans="1:20" ht="15" x14ac:dyDescent="0.25">
      <c r="A15" s="11"/>
      <c r="B15" s="11"/>
      <c r="C15" s="11"/>
      <c r="D15" s="11"/>
      <c r="N15" s="104">
        <f t="shared" ref="N15" si="6">COUNTIF($E$19:$E$41,P15)</f>
        <v>0</v>
      </c>
      <c r="O15" s="104">
        <f t="shared" ref="O15" si="7">COUNTIF($E$11:$E$14,P15)</f>
        <v>0</v>
      </c>
      <c r="P15" s="153" t="s">
        <v>935</v>
      </c>
      <c r="R15" s="141" t="s">
        <v>178</v>
      </c>
      <c r="S15" s="141" t="s">
        <v>190</v>
      </c>
      <c r="T15" s="118">
        <v>13</v>
      </c>
    </row>
    <row r="16" spans="1:20" ht="15" x14ac:dyDescent="0.25">
      <c r="N16" s="104">
        <f>COUNTIF($E$19:$E$41,P16)</f>
        <v>0</v>
      </c>
      <c r="O16" s="104">
        <f>COUNTIF($E$11:$E$14,P16)</f>
        <v>0</v>
      </c>
      <c r="P16" s="153" t="s">
        <v>936</v>
      </c>
      <c r="R16" s="141" t="s">
        <v>178</v>
      </c>
      <c r="S16" s="141" t="s">
        <v>191</v>
      </c>
      <c r="T16" s="118">
        <v>14</v>
      </c>
    </row>
    <row r="17" spans="1:20" ht="15" x14ac:dyDescent="0.25">
      <c r="N17" s="104">
        <f>COUNTIF($E$19:$E$41,P17)</f>
        <v>0</v>
      </c>
      <c r="O17" s="104">
        <f>COUNTIF($E$11:$E$14,P17)</f>
        <v>0</v>
      </c>
      <c r="P17" s="153" t="s">
        <v>1161</v>
      </c>
      <c r="R17" s="141" t="s">
        <v>178</v>
      </c>
      <c r="S17" s="141" t="s">
        <v>192</v>
      </c>
      <c r="T17" s="118">
        <v>15</v>
      </c>
    </row>
    <row r="18" spans="1:20" ht="15" x14ac:dyDescent="0.25">
      <c r="A18" s="161"/>
      <c r="B18" s="162"/>
      <c r="C18" s="162"/>
      <c r="D18" s="163"/>
      <c r="E18" s="166" t="s">
        <v>176</v>
      </c>
      <c r="F18" s="166" t="s">
        <v>177</v>
      </c>
      <c r="G18" s="166" t="s">
        <v>84</v>
      </c>
      <c r="N18" s="183">
        <f>SUM(N2:N17)</f>
        <v>0</v>
      </c>
      <c r="O18" s="183">
        <f>SUM(O2:O17)</f>
        <v>0</v>
      </c>
      <c r="R18" s="141" t="s">
        <v>178</v>
      </c>
      <c r="S18" s="141" t="s">
        <v>193</v>
      </c>
      <c r="T18" s="118">
        <v>16</v>
      </c>
    </row>
    <row r="19" spans="1:20" ht="15" x14ac:dyDescent="0.25">
      <c r="E19" s="47"/>
      <c r="F19" s="47"/>
      <c r="G19" s="147" t="str">
        <f>IF(AND(E19&lt;&gt;"",F19=""),"vyberte obec","")</f>
        <v/>
      </c>
      <c r="I19" s="12" t="e">
        <f>VLOOKUP(F19,$S$3:$T$1000,2,0)</f>
        <v>#N/A</v>
      </c>
      <c r="J19" s="12">
        <f>IFERROR(I19,0)</f>
        <v>0</v>
      </c>
      <c r="K19" s="198" t="str">
        <f>IF(AND(E19="",F19=""),"",IF(AND(E19&lt;&gt;"",F19=""),"",IF(AND(E19="Lučenec",J19&gt;=1,J19&lt;=57),"",IF(AND(E19="Poltár",J19&gt;=58,J19&lt;=79),"",IF(AND(E19="Revúca",J19&gt;=80,J19&lt;=121),"",IF(AND(E19="Rimavská_Sobota",J19&gt;=122,J19&lt;=228),"",IF(AND(E19="Veľký_Krtíš",J19&gt;=229,J19&lt;=299),"",IF(AND(E19="Kežmarok",J19&gt;=300,J19&lt;=340),"",IF(AND(E19="Sabinov",J19&gt;=341,J19&lt;=383),"",IF(AND(E19="Svidník",J19&gt;=384,J19&lt;=451),"",IF(AND(E19="Vranov_nad_Topľou",J19&gt;=452,J19&lt;=519),"",IF(AND(E19="Gelnica",J19&gt;=602,J19&lt;=621),"",IF(AND(E19="Rožňava",J19&gt;=622,J19&lt;=683),"",IF(AND(E19="Sobrance",J19&gt;=684,J19&lt;=730),"",IF(AND(E19="Trebišov",J19&gt;=520,J19&lt;=601),"",IF(AND(E19="Bardejov",J19&gt;=731,J19&lt;=813),"",IF(AND(E19="Medzilaborce",J19&gt;=817,J19&lt;=839),"",IF(AND(E19="Košice_okolie",J19&gt;=840,J19&lt;=953),"","chyba"))))))))))))))))))</f>
        <v/>
      </c>
      <c r="L19" s="104">
        <f>IF(K19="chyba",1,0)</f>
        <v>0</v>
      </c>
      <c r="R19" s="141" t="s">
        <v>178</v>
      </c>
      <c r="S19" s="141" t="s">
        <v>194</v>
      </c>
      <c r="T19" s="118">
        <v>17</v>
      </c>
    </row>
    <row r="20" spans="1:20" ht="15" x14ac:dyDescent="0.25">
      <c r="A20" s="167"/>
      <c r="B20" s="168"/>
      <c r="C20" s="168"/>
      <c r="D20" s="169"/>
      <c r="E20" s="47"/>
      <c r="F20" s="47"/>
      <c r="G20" s="187" t="str">
        <f t="shared" ref="G20:G41" si="8">IF(AND(E20&lt;&gt;"",F20=""),"vyberte obec","")</f>
        <v/>
      </c>
      <c r="I20" s="12" t="e">
        <f t="shared" ref="I20:I41" si="9">VLOOKUP(F20,$S$3:$T$1000,2,0)</f>
        <v>#N/A</v>
      </c>
      <c r="J20" s="12">
        <f t="shared" ref="J20:J41" si="10">IFERROR(I20,0)</f>
        <v>0</v>
      </c>
      <c r="K20" s="200" t="str">
        <f t="shared" ref="K20:K41" si="11">IF(AND(E20="",F20=""),"",IF(AND(E20&lt;&gt;"",F20=""),"",IF(AND(E20="Lučenec",J20&gt;=1,J20&lt;=57),"",IF(AND(E20="Poltár",J20&gt;=58,J20&lt;=79),"",IF(AND(E20="Revúca",J20&gt;=80,J20&lt;=121),"",IF(AND(E20="Rimavská_Sobota",J20&gt;=122,J20&lt;=228),"",IF(AND(E20="Veľký_Krtíš",J20&gt;=229,J20&lt;=299),"",IF(AND(E20="Kežmarok",J20&gt;=300,J20&lt;=340),"",IF(AND(E20="Sabinov",J20&gt;=341,J20&lt;=383),"",IF(AND(E20="Svidník",J20&gt;=384,J20&lt;=451),"",IF(AND(E20="Vranov_nad_Topľou",J20&gt;=452,J20&lt;=519),"",IF(AND(E20="Gelnica",J20&gt;=602,J20&lt;=621),"",IF(AND(E20="Rožňava",J20&gt;=622,J20&lt;=683),"",IF(AND(E20="Sobrance",J20&gt;=684,J20&lt;=730),"",IF(AND(E20="Trebišov",J20&gt;=520,J20&lt;=601),"",IF(AND(E20="Bardejov",J20&gt;=731,J20&lt;=813),"",IF(AND(E20="Medzilaborce",J20&gt;=817,J20&lt;=839),"",IF(AND(E20="Košice_okolie",J20&gt;=840,J20&lt;=953),"","chyba"))))))))))))))))))</f>
        <v/>
      </c>
      <c r="L20" s="104">
        <f t="shared" ref="L20:L41" si="12">IF(K20="chyba",1,0)</f>
        <v>0</v>
      </c>
      <c r="R20" s="141" t="s">
        <v>178</v>
      </c>
      <c r="S20" s="141" t="s">
        <v>195</v>
      </c>
      <c r="T20" s="118">
        <v>18</v>
      </c>
    </row>
    <row r="21" spans="1:20" ht="15" x14ac:dyDescent="0.25">
      <c r="A21" s="167"/>
      <c r="B21" s="168"/>
      <c r="C21" s="168"/>
      <c r="D21" s="169"/>
      <c r="E21" s="47"/>
      <c r="F21" s="47"/>
      <c r="G21" s="187" t="str">
        <f t="shared" si="8"/>
        <v/>
      </c>
      <c r="I21" s="12" t="e">
        <f t="shared" si="9"/>
        <v>#N/A</v>
      </c>
      <c r="J21" s="12">
        <f t="shared" si="10"/>
        <v>0</v>
      </c>
      <c r="K21" s="200" t="str">
        <f t="shared" si="11"/>
        <v/>
      </c>
      <c r="L21" s="104">
        <f t="shared" si="12"/>
        <v>0</v>
      </c>
      <c r="R21" s="141" t="s">
        <v>178</v>
      </c>
      <c r="S21" s="141" t="s">
        <v>196</v>
      </c>
      <c r="T21" s="118">
        <v>19</v>
      </c>
    </row>
    <row r="22" spans="1:20" ht="15" x14ac:dyDescent="0.25">
      <c r="A22" s="170"/>
      <c r="B22" s="158"/>
      <c r="C22" s="159"/>
      <c r="D22" s="171"/>
      <c r="E22" s="47"/>
      <c r="F22" s="47"/>
      <c r="G22" s="187" t="str">
        <f t="shared" si="8"/>
        <v/>
      </c>
      <c r="I22" s="12" t="e">
        <f t="shared" si="9"/>
        <v>#N/A</v>
      </c>
      <c r="J22" s="12">
        <f t="shared" si="10"/>
        <v>0</v>
      </c>
      <c r="K22" s="200" t="str">
        <f t="shared" si="11"/>
        <v/>
      </c>
      <c r="L22" s="104">
        <f t="shared" si="12"/>
        <v>0</v>
      </c>
      <c r="R22" s="141" t="s">
        <v>178</v>
      </c>
      <c r="S22" s="141" t="s">
        <v>197</v>
      </c>
      <c r="T22" s="118">
        <v>20</v>
      </c>
    </row>
    <row r="23" spans="1:20" ht="15" x14ac:dyDescent="0.25">
      <c r="A23" s="172"/>
      <c r="B23" s="159"/>
      <c r="C23" s="159"/>
      <c r="D23" s="171"/>
      <c r="E23" s="47"/>
      <c r="F23" s="47"/>
      <c r="G23" s="187" t="str">
        <f t="shared" si="8"/>
        <v/>
      </c>
      <c r="I23" s="12" t="e">
        <f t="shared" si="9"/>
        <v>#N/A</v>
      </c>
      <c r="J23" s="12">
        <f t="shared" si="10"/>
        <v>0</v>
      </c>
      <c r="K23" s="200" t="str">
        <f t="shared" si="11"/>
        <v/>
      </c>
      <c r="L23" s="104">
        <f t="shared" si="12"/>
        <v>0</v>
      </c>
      <c r="R23" s="141" t="s">
        <v>178</v>
      </c>
      <c r="S23" s="141" t="s">
        <v>198</v>
      </c>
      <c r="T23" s="118">
        <v>21</v>
      </c>
    </row>
    <row r="24" spans="1:20" ht="15" x14ac:dyDescent="0.25">
      <c r="A24" s="172"/>
      <c r="B24" s="159"/>
      <c r="C24" s="159"/>
      <c r="D24" s="171"/>
      <c r="E24" s="47"/>
      <c r="F24" s="47"/>
      <c r="G24" s="187" t="str">
        <f t="shared" si="8"/>
        <v/>
      </c>
      <c r="I24" s="12" t="e">
        <f t="shared" si="9"/>
        <v>#N/A</v>
      </c>
      <c r="J24" s="12">
        <f t="shared" si="10"/>
        <v>0</v>
      </c>
      <c r="K24" s="200" t="str">
        <f t="shared" si="11"/>
        <v/>
      </c>
      <c r="L24" s="104">
        <f t="shared" si="12"/>
        <v>0</v>
      </c>
      <c r="M24" s="98" t="s">
        <v>53</v>
      </c>
      <c r="R24" s="141" t="s">
        <v>178</v>
      </c>
      <c r="S24" s="141" t="s">
        <v>199</v>
      </c>
      <c r="T24" s="118">
        <v>22</v>
      </c>
    </row>
    <row r="25" spans="1:20" ht="15" x14ac:dyDescent="0.25">
      <c r="A25" s="173"/>
      <c r="B25" s="160"/>
      <c r="C25" s="160"/>
      <c r="D25" s="174"/>
      <c r="E25" s="47"/>
      <c r="F25" s="47"/>
      <c r="G25" s="187" t="str">
        <f t="shared" si="8"/>
        <v/>
      </c>
      <c r="H25" s="104"/>
      <c r="I25" s="12" t="e">
        <f t="shared" si="9"/>
        <v>#N/A</v>
      </c>
      <c r="J25" s="12">
        <f t="shared" si="10"/>
        <v>0</v>
      </c>
      <c r="K25" s="200" t="str">
        <f t="shared" si="11"/>
        <v/>
      </c>
      <c r="L25" s="104">
        <f t="shared" si="12"/>
        <v>0</v>
      </c>
      <c r="M25" s="98" t="s">
        <v>54</v>
      </c>
      <c r="R25" s="141" t="s">
        <v>178</v>
      </c>
      <c r="S25" s="141" t="s">
        <v>200</v>
      </c>
      <c r="T25" s="118">
        <v>23</v>
      </c>
    </row>
    <row r="26" spans="1:20" ht="15" x14ac:dyDescent="0.25">
      <c r="A26" s="167"/>
      <c r="B26" s="168"/>
      <c r="C26" s="168"/>
      <c r="D26" s="169"/>
      <c r="E26" s="47"/>
      <c r="F26" s="47"/>
      <c r="G26" s="187" t="str">
        <f t="shared" si="8"/>
        <v/>
      </c>
      <c r="I26" s="12" t="e">
        <f t="shared" si="9"/>
        <v>#N/A</v>
      </c>
      <c r="J26" s="12">
        <f t="shared" si="10"/>
        <v>0</v>
      </c>
      <c r="K26" s="200" t="str">
        <f t="shared" si="11"/>
        <v/>
      </c>
      <c r="L26" s="104">
        <f t="shared" si="12"/>
        <v>0</v>
      </c>
      <c r="M26" s="98" t="s">
        <v>73</v>
      </c>
      <c r="R26" s="141" t="s">
        <v>178</v>
      </c>
      <c r="S26" s="141" t="s">
        <v>201</v>
      </c>
      <c r="T26" s="118">
        <v>24</v>
      </c>
    </row>
    <row r="27" spans="1:20" ht="15" x14ac:dyDescent="0.25">
      <c r="A27" s="167"/>
      <c r="B27" s="168"/>
      <c r="C27" s="168"/>
      <c r="D27" s="169"/>
      <c r="E27" s="47"/>
      <c r="F27" s="47"/>
      <c r="G27" s="187" t="str">
        <f t="shared" si="8"/>
        <v/>
      </c>
      <c r="I27" s="12" t="e">
        <f t="shared" si="9"/>
        <v>#N/A</v>
      </c>
      <c r="J27" s="12">
        <f t="shared" si="10"/>
        <v>0</v>
      </c>
      <c r="K27" s="200" t="str">
        <f t="shared" si="11"/>
        <v/>
      </c>
      <c r="L27" s="104">
        <f t="shared" si="12"/>
        <v>0</v>
      </c>
      <c r="M27" s="98" t="s">
        <v>56</v>
      </c>
      <c r="R27" s="141" t="s">
        <v>178</v>
      </c>
      <c r="S27" s="141" t="s">
        <v>202</v>
      </c>
      <c r="T27" s="118">
        <v>25</v>
      </c>
    </row>
    <row r="28" spans="1:20" ht="15" x14ac:dyDescent="0.25">
      <c r="A28" s="167"/>
      <c r="B28" s="168"/>
      <c r="C28" s="168"/>
      <c r="D28" s="169"/>
      <c r="E28" s="47"/>
      <c r="F28" s="47"/>
      <c r="G28" s="187" t="str">
        <f t="shared" si="8"/>
        <v/>
      </c>
      <c r="I28" s="12" t="e">
        <f t="shared" si="9"/>
        <v>#N/A</v>
      </c>
      <c r="J28" s="12">
        <f t="shared" si="10"/>
        <v>0</v>
      </c>
      <c r="K28" s="200" t="str">
        <f t="shared" si="11"/>
        <v/>
      </c>
      <c r="L28" s="104">
        <f t="shared" si="12"/>
        <v>0</v>
      </c>
      <c r="M28" s="98" t="s">
        <v>78</v>
      </c>
      <c r="R28" s="141" t="s">
        <v>178</v>
      </c>
      <c r="S28" s="141" t="s">
        <v>203</v>
      </c>
      <c r="T28" s="118">
        <v>26</v>
      </c>
    </row>
    <row r="29" spans="1:20" ht="15" x14ac:dyDescent="0.25">
      <c r="A29" s="167"/>
      <c r="B29" s="168"/>
      <c r="C29" s="168"/>
      <c r="D29" s="169"/>
      <c r="E29" s="47"/>
      <c r="F29" s="47"/>
      <c r="G29" s="187" t="str">
        <f t="shared" si="8"/>
        <v/>
      </c>
      <c r="I29" s="12" t="e">
        <f t="shared" si="9"/>
        <v>#N/A</v>
      </c>
      <c r="J29" s="12">
        <f t="shared" si="10"/>
        <v>0</v>
      </c>
      <c r="K29" s="200" t="str">
        <f t="shared" si="11"/>
        <v/>
      </c>
      <c r="L29" s="104">
        <f t="shared" si="12"/>
        <v>0</v>
      </c>
      <c r="M29" s="98" t="s">
        <v>74</v>
      </c>
      <c r="R29" s="141" t="s">
        <v>178</v>
      </c>
      <c r="S29" s="141" t="s">
        <v>204</v>
      </c>
      <c r="T29" s="118">
        <v>27</v>
      </c>
    </row>
    <row r="30" spans="1:20" ht="15" x14ac:dyDescent="0.25">
      <c r="A30" s="179" t="s">
        <v>160</v>
      </c>
      <c r="B30" s="164"/>
      <c r="C30" s="164"/>
      <c r="D30" s="165"/>
      <c r="E30" s="47"/>
      <c r="F30" s="47"/>
      <c r="G30" s="187" t="str">
        <f t="shared" si="8"/>
        <v/>
      </c>
      <c r="I30" s="12" t="e">
        <f t="shared" si="9"/>
        <v>#N/A</v>
      </c>
      <c r="J30" s="12">
        <f t="shared" si="10"/>
        <v>0</v>
      </c>
      <c r="K30" s="200" t="str">
        <f t="shared" si="11"/>
        <v/>
      </c>
      <c r="L30" s="104">
        <f t="shared" si="12"/>
        <v>0</v>
      </c>
      <c r="R30" s="141" t="s">
        <v>178</v>
      </c>
      <c r="S30" s="141" t="s">
        <v>205</v>
      </c>
      <c r="T30" s="118">
        <v>28</v>
      </c>
    </row>
    <row r="31" spans="1:20" ht="15" x14ac:dyDescent="0.25">
      <c r="A31" s="167"/>
      <c r="B31" s="168"/>
      <c r="C31" s="168"/>
      <c r="D31" s="169"/>
      <c r="E31" s="47"/>
      <c r="F31" s="47"/>
      <c r="G31" s="187" t="str">
        <f t="shared" si="8"/>
        <v/>
      </c>
      <c r="I31" s="12" t="e">
        <f t="shared" si="9"/>
        <v>#N/A</v>
      </c>
      <c r="J31" s="12">
        <f t="shared" si="10"/>
        <v>0</v>
      </c>
      <c r="K31" s="200" t="str">
        <f t="shared" si="11"/>
        <v/>
      </c>
      <c r="L31" s="104">
        <f t="shared" si="12"/>
        <v>0</v>
      </c>
      <c r="R31" s="141" t="s">
        <v>178</v>
      </c>
      <c r="S31" s="141" t="s">
        <v>206</v>
      </c>
      <c r="T31" s="118">
        <v>29</v>
      </c>
    </row>
    <row r="32" spans="1:20" ht="15" x14ac:dyDescent="0.25">
      <c r="A32" s="167"/>
      <c r="B32" s="168"/>
      <c r="C32" s="168"/>
      <c r="D32" s="169"/>
      <c r="E32" s="47"/>
      <c r="F32" s="47"/>
      <c r="G32" s="187" t="str">
        <f t="shared" si="8"/>
        <v/>
      </c>
      <c r="I32" s="12" t="e">
        <f t="shared" si="9"/>
        <v>#N/A</v>
      </c>
      <c r="J32" s="12">
        <f t="shared" si="10"/>
        <v>0</v>
      </c>
      <c r="K32" s="200" t="str">
        <f t="shared" si="11"/>
        <v/>
      </c>
      <c r="L32" s="104">
        <f t="shared" si="12"/>
        <v>0</v>
      </c>
      <c r="R32" s="141" t="s">
        <v>178</v>
      </c>
      <c r="S32" s="141" t="s">
        <v>207</v>
      </c>
      <c r="T32" s="118">
        <v>30</v>
      </c>
    </row>
    <row r="33" spans="1:20" ht="15" x14ac:dyDescent="0.25">
      <c r="A33" s="167"/>
      <c r="B33" s="168"/>
      <c r="C33" s="168"/>
      <c r="D33" s="169"/>
      <c r="E33" s="47"/>
      <c r="F33" s="47"/>
      <c r="G33" s="187" t="str">
        <f t="shared" si="8"/>
        <v/>
      </c>
      <c r="I33" s="12" t="e">
        <f t="shared" si="9"/>
        <v>#N/A</v>
      </c>
      <c r="J33" s="12">
        <f t="shared" si="10"/>
        <v>0</v>
      </c>
      <c r="K33" s="200" t="str">
        <f t="shared" si="11"/>
        <v/>
      </c>
      <c r="L33" s="104">
        <f t="shared" si="12"/>
        <v>0</v>
      </c>
      <c r="R33" s="141" t="s">
        <v>178</v>
      </c>
      <c r="S33" s="141" t="s">
        <v>208</v>
      </c>
      <c r="T33" s="118">
        <v>31</v>
      </c>
    </row>
    <row r="34" spans="1:20" ht="15" x14ac:dyDescent="0.25">
      <c r="A34" s="167"/>
      <c r="B34" s="168"/>
      <c r="C34" s="168"/>
      <c r="D34" s="169"/>
      <c r="E34" s="47"/>
      <c r="F34" s="47"/>
      <c r="G34" s="187" t="str">
        <f t="shared" si="8"/>
        <v/>
      </c>
      <c r="I34" s="12" t="e">
        <f t="shared" si="9"/>
        <v>#N/A</v>
      </c>
      <c r="J34" s="12">
        <f t="shared" si="10"/>
        <v>0</v>
      </c>
      <c r="K34" s="200" t="str">
        <f t="shared" si="11"/>
        <v/>
      </c>
      <c r="L34" s="104">
        <f t="shared" si="12"/>
        <v>0</v>
      </c>
      <c r="R34" s="141" t="s">
        <v>178</v>
      </c>
      <c r="S34" s="141" t="s">
        <v>209</v>
      </c>
      <c r="T34" s="118">
        <v>32</v>
      </c>
    </row>
    <row r="35" spans="1:20" ht="15" x14ac:dyDescent="0.25">
      <c r="A35" s="167"/>
      <c r="B35" s="168"/>
      <c r="C35" s="168"/>
      <c r="D35" s="169"/>
      <c r="E35" s="47"/>
      <c r="F35" s="47"/>
      <c r="G35" s="187" t="str">
        <f t="shared" si="8"/>
        <v/>
      </c>
      <c r="I35" s="12" t="e">
        <f t="shared" si="9"/>
        <v>#N/A</v>
      </c>
      <c r="J35" s="12">
        <f t="shared" si="10"/>
        <v>0</v>
      </c>
      <c r="K35" s="200" t="str">
        <f t="shared" si="11"/>
        <v/>
      </c>
      <c r="L35" s="104">
        <f t="shared" si="12"/>
        <v>0</v>
      </c>
      <c r="R35" s="141" t="s">
        <v>178</v>
      </c>
      <c r="S35" s="141" t="s">
        <v>210</v>
      </c>
      <c r="T35" s="118">
        <v>33</v>
      </c>
    </row>
    <row r="36" spans="1:20" ht="15" x14ac:dyDescent="0.25">
      <c r="A36" s="167"/>
      <c r="B36" s="168"/>
      <c r="C36" s="168"/>
      <c r="D36" s="169"/>
      <c r="E36" s="47"/>
      <c r="F36" s="47"/>
      <c r="G36" s="187" t="str">
        <f t="shared" si="8"/>
        <v/>
      </c>
      <c r="I36" s="12" t="e">
        <f t="shared" si="9"/>
        <v>#N/A</v>
      </c>
      <c r="J36" s="12">
        <f t="shared" si="10"/>
        <v>0</v>
      </c>
      <c r="K36" s="200" t="str">
        <f t="shared" si="11"/>
        <v/>
      </c>
      <c r="L36" s="104">
        <f t="shared" si="12"/>
        <v>0</v>
      </c>
      <c r="R36" s="141" t="s">
        <v>178</v>
      </c>
      <c r="S36" s="141" t="s">
        <v>211</v>
      </c>
      <c r="T36" s="118">
        <v>34</v>
      </c>
    </row>
    <row r="37" spans="1:20" ht="15" x14ac:dyDescent="0.25">
      <c r="A37" s="167"/>
      <c r="B37" s="168"/>
      <c r="C37" s="168"/>
      <c r="D37" s="169"/>
      <c r="E37" s="47"/>
      <c r="F37" s="47"/>
      <c r="G37" s="187" t="str">
        <f t="shared" si="8"/>
        <v/>
      </c>
      <c r="I37" s="12" t="e">
        <f t="shared" si="9"/>
        <v>#N/A</v>
      </c>
      <c r="J37" s="12">
        <f t="shared" si="10"/>
        <v>0</v>
      </c>
      <c r="K37" s="200" t="str">
        <f t="shared" si="11"/>
        <v/>
      </c>
      <c r="L37" s="104">
        <f t="shared" si="12"/>
        <v>0</v>
      </c>
      <c r="R37" s="141" t="s">
        <v>178</v>
      </c>
      <c r="S37" s="141" t="s">
        <v>212</v>
      </c>
      <c r="T37" s="118">
        <v>35</v>
      </c>
    </row>
    <row r="38" spans="1:20" ht="15" x14ac:dyDescent="0.25">
      <c r="A38" s="167"/>
      <c r="B38" s="168"/>
      <c r="C38" s="168"/>
      <c r="D38" s="169"/>
      <c r="E38" s="47"/>
      <c r="F38" s="47"/>
      <c r="G38" s="187" t="str">
        <f t="shared" si="8"/>
        <v/>
      </c>
      <c r="I38" s="12" t="e">
        <f t="shared" si="9"/>
        <v>#N/A</v>
      </c>
      <c r="J38" s="12">
        <f t="shared" si="10"/>
        <v>0</v>
      </c>
      <c r="K38" s="200" t="str">
        <f t="shared" si="11"/>
        <v/>
      </c>
      <c r="L38" s="104">
        <f t="shared" si="12"/>
        <v>0</v>
      </c>
      <c r="R38" s="141" t="s">
        <v>178</v>
      </c>
      <c r="S38" s="141" t="s">
        <v>213</v>
      </c>
      <c r="T38" s="118">
        <v>36</v>
      </c>
    </row>
    <row r="39" spans="1:20" ht="15" x14ac:dyDescent="0.25">
      <c r="A39" s="167"/>
      <c r="B39" s="168"/>
      <c r="C39" s="168"/>
      <c r="D39" s="169"/>
      <c r="E39" s="47"/>
      <c r="F39" s="47"/>
      <c r="G39" s="187" t="str">
        <f t="shared" si="8"/>
        <v/>
      </c>
      <c r="I39" s="12" t="e">
        <f t="shared" si="9"/>
        <v>#N/A</v>
      </c>
      <c r="J39" s="12">
        <f t="shared" si="10"/>
        <v>0</v>
      </c>
      <c r="K39" s="200" t="str">
        <f t="shared" si="11"/>
        <v/>
      </c>
      <c r="L39" s="104">
        <f t="shared" si="12"/>
        <v>0</v>
      </c>
      <c r="R39" s="141" t="s">
        <v>178</v>
      </c>
      <c r="S39" s="141" t="s">
        <v>214</v>
      </c>
      <c r="T39" s="118">
        <v>37</v>
      </c>
    </row>
    <row r="40" spans="1:20" ht="15" x14ac:dyDescent="0.25">
      <c r="A40" s="167"/>
      <c r="B40" s="168"/>
      <c r="C40" s="168"/>
      <c r="D40" s="169"/>
      <c r="E40" s="47"/>
      <c r="F40" s="47"/>
      <c r="G40" s="187" t="str">
        <f t="shared" si="8"/>
        <v/>
      </c>
      <c r="I40" s="12" t="e">
        <f t="shared" si="9"/>
        <v>#N/A</v>
      </c>
      <c r="J40" s="12">
        <f t="shared" si="10"/>
        <v>0</v>
      </c>
      <c r="K40" s="200" t="str">
        <f t="shared" si="11"/>
        <v/>
      </c>
      <c r="L40" s="104">
        <f t="shared" si="12"/>
        <v>0</v>
      </c>
      <c r="R40" s="141" t="s">
        <v>178</v>
      </c>
      <c r="S40" s="141" t="s">
        <v>215</v>
      </c>
      <c r="T40" s="118">
        <v>38</v>
      </c>
    </row>
    <row r="41" spans="1:20" ht="15" x14ac:dyDescent="0.25">
      <c r="A41" s="175"/>
      <c r="B41" s="176"/>
      <c r="C41" s="176"/>
      <c r="D41" s="177"/>
      <c r="E41" s="47"/>
      <c r="F41" s="47"/>
      <c r="G41" s="187" t="str">
        <f t="shared" si="8"/>
        <v/>
      </c>
      <c r="I41" s="12" t="e">
        <f t="shared" si="9"/>
        <v>#N/A</v>
      </c>
      <c r="J41" s="12">
        <f t="shared" si="10"/>
        <v>0</v>
      </c>
      <c r="K41" s="200" t="str">
        <f t="shared" si="11"/>
        <v/>
      </c>
      <c r="L41" s="104">
        <f t="shared" si="12"/>
        <v>0</v>
      </c>
      <c r="R41" s="141" t="s">
        <v>178</v>
      </c>
      <c r="S41" s="141" t="s">
        <v>216</v>
      </c>
      <c r="T41" s="118">
        <v>39</v>
      </c>
    </row>
    <row r="42" spans="1:20" ht="15" x14ac:dyDescent="0.25">
      <c r="R42" s="141" t="s">
        <v>178</v>
      </c>
      <c r="S42" s="141" t="s">
        <v>217</v>
      </c>
      <c r="T42" s="118">
        <v>40</v>
      </c>
    </row>
    <row r="43" spans="1:20" ht="15" x14ac:dyDescent="0.25">
      <c r="R43" s="141" t="s">
        <v>178</v>
      </c>
      <c r="S43" s="141" t="s">
        <v>218</v>
      </c>
      <c r="T43" s="118">
        <v>41</v>
      </c>
    </row>
    <row r="44" spans="1:20" ht="15" x14ac:dyDescent="0.25">
      <c r="R44" s="141" t="s">
        <v>178</v>
      </c>
      <c r="S44" s="141" t="s">
        <v>219</v>
      </c>
      <c r="T44" s="118">
        <v>42</v>
      </c>
    </row>
    <row r="45" spans="1:20" ht="15" x14ac:dyDescent="0.25">
      <c r="R45" s="141" t="s">
        <v>178</v>
      </c>
      <c r="S45" s="141" t="s">
        <v>220</v>
      </c>
      <c r="T45" s="118">
        <v>43</v>
      </c>
    </row>
    <row r="46" spans="1:20" ht="15" x14ac:dyDescent="0.25">
      <c r="R46" s="141" t="s">
        <v>178</v>
      </c>
      <c r="S46" s="141" t="s">
        <v>221</v>
      </c>
      <c r="T46" s="118">
        <v>44</v>
      </c>
    </row>
    <row r="47" spans="1:20" ht="15" x14ac:dyDescent="0.25">
      <c r="R47" s="141" t="s">
        <v>178</v>
      </c>
      <c r="S47" s="141" t="s">
        <v>222</v>
      </c>
      <c r="T47" s="118">
        <v>45</v>
      </c>
    </row>
    <row r="48" spans="1:20" ht="15" x14ac:dyDescent="0.25">
      <c r="R48" s="141" t="s">
        <v>178</v>
      </c>
      <c r="S48" s="141" t="s">
        <v>223</v>
      </c>
      <c r="T48" s="118">
        <v>46</v>
      </c>
    </row>
    <row r="49" spans="18:20" ht="15" x14ac:dyDescent="0.25">
      <c r="R49" s="141" t="s">
        <v>178</v>
      </c>
      <c r="S49" s="141" t="s">
        <v>224</v>
      </c>
      <c r="T49" s="118">
        <v>47</v>
      </c>
    </row>
    <row r="50" spans="18:20" ht="15" x14ac:dyDescent="0.25">
      <c r="R50" s="141" t="s">
        <v>178</v>
      </c>
      <c r="S50" s="141" t="s">
        <v>225</v>
      </c>
      <c r="T50" s="118">
        <v>48</v>
      </c>
    </row>
    <row r="51" spans="18:20" ht="15" x14ac:dyDescent="0.25">
      <c r="R51" s="141" t="s">
        <v>178</v>
      </c>
      <c r="S51" s="141" t="s">
        <v>226</v>
      </c>
      <c r="T51" s="118">
        <v>49</v>
      </c>
    </row>
    <row r="52" spans="18:20" ht="15" x14ac:dyDescent="0.25">
      <c r="R52" s="141" t="s">
        <v>178</v>
      </c>
      <c r="S52" s="141" t="s">
        <v>227</v>
      </c>
      <c r="T52" s="118">
        <v>50</v>
      </c>
    </row>
    <row r="53" spans="18:20" ht="15" x14ac:dyDescent="0.25">
      <c r="R53" s="141" t="s">
        <v>178</v>
      </c>
      <c r="S53" s="141" t="s">
        <v>228</v>
      </c>
      <c r="T53" s="118">
        <v>51</v>
      </c>
    </row>
    <row r="54" spans="18:20" ht="15" x14ac:dyDescent="0.25">
      <c r="R54" s="141" t="s">
        <v>178</v>
      </c>
      <c r="S54" s="141" t="s">
        <v>229</v>
      </c>
      <c r="T54" s="118">
        <v>52</v>
      </c>
    </row>
    <row r="55" spans="18:20" ht="15" x14ac:dyDescent="0.25">
      <c r="R55" s="141" t="s">
        <v>178</v>
      </c>
      <c r="S55" s="141" t="s">
        <v>230</v>
      </c>
      <c r="T55" s="118">
        <v>53</v>
      </c>
    </row>
    <row r="56" spans="18:20" ht="15" x14ac:dyDescent="0.25">
      <c r="R56" s="141" t="s">
        <v>178</v>
      </c>
      <c r="S56" s="141" t="s">
        <v>231</v>
      </c>
      <c r="T56" s="118">
        <v>54</v>
      </c>
    </row>
    <row r="57" spans="18:20" ht="15" x14ac:dyDescent="0.25">
      <c r="R57" s="141" t="s">
        <v>178</v>
      </c>
      <c r="S57" s="141" t="s">
        <v>232</v>
      </c>
      <c r="T57" s="118">
        <v>55</v>
      </c>
    </row>
    <row r="58" spans="18:20" ht="15" x14ac:dyDescent="0.25">
      <c r="R58" s="141" t="s">
        <v>178</v>
      </c>
      <c r="S58" s="141" t="s">
        <v>233</v>
      </c>
      <c r="T58" s="118">
        <v>56</v>
      </c>
    </row>
    <row r="59" spans="18:20" ht="15" x14ac:dyDescent="0.25">
      <c r="R59" s="141" t="s">
        <v>178</v>
      </c>
      <c r="S59" s="141" t="s">
        <v>234</v>
      </c>
      <c r="T59" s="118">
        <v>57</v>
      </c>
    </row>
    <row r="60" spans="18:20" ht="15" x14ac:dyDescent="0.25">
      <c r="R60" s="141" t="s">
        <v>235</v>
      </c>
      <c r="S60" s="141" t="s">
        <v>236</v>
      </c>
      <c r="T60" s="118">
        <v>58</v>
      </c>
    </row>
    <row r="61" spans="18:20" ht="15" x14ac:dyDescent="0.25">
      <c r="R61" s="141" t="s">
        <v>235</v>
      </c>
      <c r="S61" s="141" t="s">
        <v>237</v>
      </c>
      <c r="T61" s="118">
        <v>59</v>
      </c>
    </row>
    <row r="62" spans="18:20" ht="15" x14ac:dyDescent="0.25">
      <c r="R62" s="141" t="s">
        <v>235</v>
      </c>
      <c r="S62" s="141" t="s">
        <v>238</v>
      </c>
      <c r="T62" s="118">
        <v>60</v>
      </c>
    </row>
    <row r="63" spans="18:20" ht="15" x14ac:dyDescent="0.25">
      <c r="R63" s="141" t="s">
        <v>235</v>
      </c>
      <c r="S63" s="141" t="s">
        <v>239</v>
      </c>
      <c r="T63" s="118">
        <v>61</v>
      </c>
    </row>
    <row r="64" spans="18:20" ht="15" x14ac:dyDescent="0.25">
      <c r="R64" s="141" t="s">
        <v>235</v>
      </c>
      <c r="S64" s="141" t="s">
        <v>240</v>
      </c>
      <c r="T64" s="118">
        <v>62</v>
      </c>
    </row>
    <row r="65" spans="18:20" ht="15" x14ac:dyDescent="0.25">
      <c r="R65" s="141" t="s">
        <v>235</v>
      </c>
      <c r="S65" s="141" t="s">
        <v>241</v>
      </c>
      <c r="T65" s="118">
        <v>63</v>
      </c>
    </row>
    <row r="66" spans="18:20" ht="15" x14ac:dyDescent="0.25">
      <c r="R66" s="141" t="s">
        <v>235</v>
      </c>
      <c r="S66" s="141" t="s">
        <v>242</v>
      </c>
      <c r="T66" s="118">
        <v>64</v>
      </c>
    </row>
    <row r="67" spans="18:20" ht="15" x14ac:dyDescent="0.25">
      <c r="R67" s="141" t="s">
        <v>235</v>
      </c>
      <c r="S67" s="141" t="s">
        <v>243</v>
      </c>
      <c r="T67" s="118">
        <v>65</v>
      </c>
    </row>
    <row r="68" spans="18:20" ht="15" x14ac:dyDescent="0.25">
      <c r="R68" s="141" t="s">
        <v>235</v>
      </c>
      <c r="S68" s="141" t="s">
        <v>244</v>
      </c>
      <c r="T68" s="118">
        <v>66</v>
      </c>
    </row>
    <row r="69" spans="18:20" ht="15" x14ac:dyDescent="0.25">
      <c r="R69" s="141" t="s">
        <v>235</v>
      </c>
      <c r="S69" s="141" t="s">
        <v>245</v>
      </c>
      <c r="T69" s="118">
        <v>67</v>
      </c>
    </row>
    <row r="70" spans="18:20" ht="15" x14ac:dyDescent="0.25">
      <c r="R70" s="141" t="s">
        <v>235</v>
      </c>
      <c r="S70" s="141" t="s">
        <v>164</v>
      </c>
      <c r="T70" s="118">
        <v>68</v>
      </c>
    </row>
    <row r="71" spans="18:20" ht="15" x14ac:dyDescent="0.25">
      <c r="R71" s="141" t="s">
        <v>235</v>
      </c>
      <c r="S71" s="141" t="s">
        <v>246</v>
      </c>
      <c r="T71" s="118">
        <v>69</v>
      </c>
    </row>
    <row r="72" spans="18:20" ht="15" x14ac:dyDescent="0.25">
      <c r="R72" s="141" t="s">
        <v>235</v>
      </c>
      <c r="S72" s="141" t="s">
        <v>247</v>
      </c>
      <c r="T72" s="118">
        <v>70</v>
      </c>
    </row>
    <row r="73" spans="18:20" ht="15" x14ac:dyDescent="0.25">
      <c r="R73" s="141" t="s">
        <v>235</v>
      </c>
      <c r="S73" s="141" t="s">
        <v>248</v>
      </c>
      <c r="T73" s="118">
        <v>71</v>
      </c>
    </row>
    <row r="74" spans="18:20" ht="15" x14ac:dyDescent="0.25">
      <c r="R74" s="141" t="s">
        <v>235</v>
      </c>
      <c r="S74" s="141" t="s">
        <v>249</v>
      </c>
      <c r="T74" s="118">
        <v>72</v>
      </c>
    </row>
    <row r="75" spans="18:20" ht="15" x14ac:dyDescent="0.25">
      <c r="R75" s="141" t="s">
        <v>235</v>
      </c>
      <c r="S75" s="141" t="s">
        <v>250</v>
      </c>
      <c r="T75" s="118">
        <v>73</v>
      </c>
    </row>
    <row r="76" spans="18:20" ht="15" x14ac:dyDescent="0.25">
      <c r="R76" s="141" t="s">
        <v>235</v>
      </c>
      <c r="S76" s="141" t="s">
        <v>251</v>
      </c>
      <c r="T76" s="118">
        <v>74</v>
      </c>
    </row>
    <row r="77" spans="18:20" ht="15" x14ac:dyDescent="0.25">
      <c r="R77" s="141" t="s">
        <v>235</v>
      </c>
      <c r="S77" s="141" t="s">
        <v>252</v>
      </c>
      <c r="T77" s="118">
        <v>75</v>
      </c>
    </row>
    <row r="78" spans="18:20" ht="15" x14ac:dyDescent="0.25">
      <c r="R78" s="141" t="s">
        <v>235</v>
      </c>
      <c r="S78" s="141" t="s">
        <v>253</v>
      </c>
      <c r="T78" s="118">
        <v>76</v>
      </c>
    </row>
    <row r="79" spans="18:20" ht="15" x14ac:dyDescent="0.25">
      <c r="R79" s="141" t="s">
        <v>235</v>
      </c>
      <c r="S79" s="141" t="s">
        <v>254</v>
      </c>
      <c r="T79" s="118">
        <v>77</v>
      </c>
    </row>
    <row r="80" spans="18:20" ht="15" x14ac:dyDescent="0.25">
      <c r="R80" s="141" t="s">
        <v>235</v>
      </c>
      <c r="S80" s="141" t="s">
        <v>255</v>
      </c>
      <c r="T80" s="118">
        <v>78</v>
      </c>
    </row>
    <row r="81" spans="18:20" ht="15" x14ac:dyDescent="0.25">
      <c r="R81" s="141" t="s">
        <v>235</v>
      </c>
      <c r="S81" s="141" t="s">
        <v>256</v>
      </c>
      <c r="T81" s="118">
        <v>79</v>
      </c>
    </row>
    <row r="82" spans="18:20" ht="15" x14ac:dyDescent="0.25">
      <c r="R82" s="141" t="s">
        <v>257</v>
      </c>
      <c r="S82" s="141" t="s">
        <v>258</v>
      </c>
      <c r="T82" s="118">
        <v>80</v>
      </c>
    </row>
    <row r="83" spans="18:20" ht="15" x14ac:dyDescent="0.25">
      <c r="R83" s="141" t="s">
        <v>257</v>
      </c>
      <c r="S83" s="141" t="s">
        <v>259</v>
      </c>
      <c r="T83" s="118">
        <v>81</v>
      </c>
    </row>
    <row r="84" spans="18:20" ht="15" x14ac:dyDescent="0.25">
      <c r="R84" s="141" t="s">
        <v>257</v>
      </c>
      <c r="S84" s="141" t="s">
        <v>260</v>
      </c>
      <c r="T84" s="118">
        <v>82</v>
      </c>
    </row>
    <row r="85" spans="18:20" ht="15" x14ac:dyDescent="0.25">
      <c r="R85" s="141" t="s">
        <v>257</v>
      </c>
      <c r="S85" s="141" t="s">
        <v>261</v>
      </c>
      <c r="T85" s="118">
        <v>83</v>
      </c>
    </row>
    <row r="86" spans="18:20" ht="15" x14ac:dyDescent="0.25">
      <c r="R86" s="141" t="s">
        <v>257</v>
      </c>
      <c r="S86" s="141" t="s">
        <v>262</v>
      </c>
      <c r="T86" s="118">
        <v>84</v>
      </c>
    </row>
    <row r="87" spans="18:20" ht="15" x14ac:dyDescent="0.25">
      <c r="R87" s="141" t="s">
        <v>257</v>
      </c>
      <c r="S87" s="141" t="s">
        <v>263</v>
      </c>
      <c r="T87" s="118">
        <v>85</v>
      </c>
    </row>
    <row r="88" spans="18:20" ht="15" x14ac:dyDescent="0.25">
      <c r="R88" s="141" t="s">
        <v>257</v>
      </c>
      <c r="S88" s="141" t="s">
        <v>264</v>
      </c>
      <c r="T88" s="118">
        <v>86</v>
      </c>
    </row>
    <row r="89" spans="18:20" ht="15" x14ac:dyDescent="0.25">
      <c r="R89" s="141" t="s">
        <v>257</v>
      </c>
      <c r="S89" s="141" t="s">
        <v>265</v>
      </c>
      <c r="T89" s="118">
        <v>87</v>
      </c>
    </row>
    <row r="90" spans="18:20" ht="15" x14ac:dyDescent="0.25">
      <c r="R90" s="141" t="s">
        <v>257</v>
      </c>
      <c r="S90" s="141" t="s">
        <v>266</v>
      </c>
      <c r="T90" s="118">
        <v>88</v>
      </c>
    </row>
    <row r="91" spans="18:20" ht="15" x14ac:dyDescent="0.25">
      <c r="R91" s="141" t="s">
        <v>257</v>
      </c>
      <c r="S91" s="141" t="s">
        <v>267</v>
      </c>
      <c r="T91" s="118">
        <v>89</v>
      </c>
    </row>
    <row r="92" spans="18:20" ht="15" x14ac:dyDescent="0.25">
      <c r="R92" s="141" t="s">
        <v>257</v>
      </c>
      <c r="S92" s="141" t="s">
        <v>268</v>
      </c>
      <c r="T92" s="118">
        <v>90</v>
      </c>
    </row>
    <row r="93" spans="18:20" ht="15" x14ac:dyDescent="0.25">
      <c r="R93" s="141" t="s">
        <v>257</v>
      </c>
      <c r="S93" s="141" t="s">
        <v>269</v>
      </c>
      <c r="T93" s="118">
        <v>91</v>
      </c>
    </row>
    <row r="94" spans="18:20" ht="15" x14ac:dyDescent="0.25">
      <c r="R94" s="141" t="s">
        <v>257</v>
      </c>
      <c r="S94" s="141" t="s">
        <v>270</v>
      </c>
      <c r="T94" s="118">
        <v>92</v>
      </c>
    </row>
    <row r="95" spans="18:20" ht="15" x14ac:dyDescent="0.25">
      <c r="R95" s="141" t="s">
        <v>257</v>
      </c>
      <c r="S95" s="141" t="s">
        <v>271</v>
      </c>
      <c r="T95" s="118">
        <v>93</v>
      </c>
    </row>
    <row r="96" spans="18:20" ht="15" x14ac:dyDescent="0.25">
      <c r="R96" s="141" t="s">
        <v>257</v>
      </c>
      <c r="S96" s="141" t="s">
        <v>272</v>
      </c>
      <c r="T96" s="118">
        <v>94</v>
      </c>
    </row>
    <row r="97" spans="18:20" ht="15" x14ac:dyDescent="0.25">
      <c r="R97" s="141" t="s">
        <v>257</v>
      </c>
      <c r="S97" s="141" t="s">
        <v>273</v>
      </c>
      <c r="T97" s="118">
        <v>95</v>
      </c>
    </row>
    <row r="98" spans="18:20" ht="15" x14ac:dyDescent="0.25">
      <c r="R98" s="141" t="s">
        <v>257</v>
      </c>
      <c r="S98" s="141" t="s">
        <v>274</v>
      </c>
      <c r="T98" s="118">
        <v>96</v>
      </c>
    </row>
    <row r="99" spans="18:20" ht="15" x14ac:dyDescent="0.25">
      <c r="R99" s="141" t="s">
        <v>257</v>
      </c>
      <c r="S99" s="141" t="s">
        <v>275</v>
      </c>
      <c r="T99" s="118">
        <v>97</v>
      </c>
    </row>
    <row r="100" spans="18:20" ht="15" x14ac:dyDescent="0.25">
      <c r="R100" s="141" t="s">
        <v>257</v>
      </c>
      <c r="S100" s="141" t="s">
        <v>276</v>
      </c>
      <c r="T100" s="118">
        <v>98</v>
      </c>
    </row>
    <row r="101" spans="18:20" ht="15" x14ac:dyDescent="0.25">
      <c r="R101" s="141" t="s">
        <v>257</v>
      </c>
      <c r="S101" s="141" t="s">
        <v>277</v>
      </c>
      <c r="T101" s="118">
        <v>99</v>
      </c>
    </row>
    <row r="102" spans="18:20" ht="15" x14ac:dyDescent="0.25">
      <c r="R102" s="141" t="s">
        <v>257</v>
      </c>
      <c r="S102" s="141" t="s">
        <v>278</v>
      </c>
      <c r="T102" s="118">
        <v>100</v>
      </c>
    </row>
    <row r="103" spans="18:20" ht="15" x14ac:dyDescent="0.25">
      <c r="R103" s="141" t="s">
        <v>257</v>
      </c>
      <c r="S103" s="141" t="s">
        <v>279</v>
      </c>
      <c r="T103" s="118">
        <v>101</v>
      </c>
    </row>
    <row r="104" spans="18:20" ht="15" x14ac:dyDescent="0.25">
      <c r="R104" s="141" t="s">
        <v>257</v>
      </c>
      <c r="S104" s="141" t="s">
        <v>280</v>
      </c>
      <c r="T104" s="118">
        <v>102</v>
      </c>
    </row>
    <row r="105" spans="18:20" ht="15" x14ac:dyDescent="0.25">
      <c r="R105" s="141" t="s">
        <v>257</v>
      </c>
      <c r="S105" s="141" t="s">
        <v>281</v>
      </c>
      <c r="T105" s="118">
        <v>103</v>
      </c>
    </row>
    <row r="106" spans="18:20" ht="15" x14ac:dyDescent="0.25">
      <c r="R106" s="141" t="s">
        <v>257</v>
      </c>
      <c r="S106" s="141" t="s">
        <v>282</v>
      </c>
      <c r="T106" s="118">
        <v>104</v>
      </c>
    </row>
    <row r="107" spans="18:20" ht="15" x14ac:dyDescent="0.25">
      <c r="R107" s="141" t="s">
        <v>257</v>
      </c>
      <c r="S107" s="141" t="s">
        <v>283</v>
      </c>
      <c r="T107" s="118">
        <v>105</v>
      </c>
    </row>
    <row r="108" spans="18:20" ht="15" x14ac:dyDescent="0.25">
      <c r="R108" s="141" t="s">
        <v>257</v>
      </c>
      <c r="S108" s="141" t="s">
        <v>284</v>
      </c>
      <c r="T108" s="118">
        <v>106</v>
      </c>
    </row>
    <row r="109" spans="18:20" ht="15" x14ac:dyDescent="0.25">
      <c r="R109" s="141" t="s">
        <v>257</v>
      </c>
      <c r="S109" s="141" t="s">
        <v>285</v>
      </c>
      <c r="T109" s="118">
        <v>107</v>
      </c>
    </row>
    <row r="110" spans="18:20" ht="15" x14ac:dyDescent="0.25">
      <c r="R110" s="141" t="s">
        <v>257</v>
      </c>
      <c r="S110" s="141" t="s">
        <v>286</v>
      </c>
      <c r="T110" s="118">
        <v>108</v>
      </c>
    </row>
    <row r="111" spans="18:20" ht="15" x14ac:dyDescent="0.25">
      <c r="R111" s="141" t="s">
        <v>257</v>
      </c>
      <c r="S111" s="141" t="s">
        <v>287</v>
      </c>
      <c r="T111" s="118">
        <v>109</v>
      </c>
    </row>
    <row r="112" spans="18:20" ht="15" x14ac:dyDescent="0.25">
      <c r="R112" s="141" t="s">
        <v>257</v>
      </c>
      <c r="S112" s="141" t="s">
        <v>288</v>
      </c>
      <c r="T112" s="118">
        <v>110</v>
      </c>
    </row>
    <row r="113" spans="18:20" ht="15" x14ac:dyDescent="0.25">
      <c r="R113" s="141" t="s">
        <v>257</v>
      </c>
      <c r="S113" s="141" t="s">
        <v>289</v>
      </c>
      <c r="T113" s="118">
        <v>111</v>
      </c>
    </row>
    <row r="114" spans="18:20" ht="15" x14ac:dyDescent="0.25">
      <c r="R114" s="141" t="s">
        <v>257</v>
      </c>
      <c r="S114" s="141" t="s">
        <v>290</v>
      </c>
      <c r="T114" s="118">
        <v>112</v>
      </c>
    </row>
    <row r="115" spans="18:20" ht="15" x14ac:dyDescent="0.25">
      <c r="R115" s="141" t="s">
        <v>257</v>
      </c>
      <c r="S115" s="141" t="s">
        <v>291</v>
      </c>
      <c r="T115" s="118">
        <v>113</v>
      </c>
    </row>
    <row r="116" spans="18:20" ht="15" x14ac:dyDescent="0.25">
      <c r="R116" s="141" t="s">
        <v>257</v>
      </c>
      <c r="S116" s="141" t="s">
        <v>292</v>
      </c>
      <c r="T116" s="118">
        <v>114</v>
      </c>
    </row>
    <row r="117" spans="18:20" ht="15" x14ac:dyDescent="0.25">
      <c r="R117" s="141" t="s">
        <v>257</v>
      </c>
      <c r="S117" s="141" t="s">
        <v>165</v>
      </c>
      <c r="T117" s="118">
        <v>115</v>
      </c>
    </row>
    <row r="118" spans="18:20" ht="15" x14ac:dyDescent="0.25">
      <c r="R118" s="141" t="s">
        <v>257</v>
      </c>
      <c r="S118" s="141" t="s">
        <v>293</v>
      </c>
      <c r="T118" s="118">
        <v>116</v>
      </c>
    </row>
    <row r="119" spans="18:20" ht="15" x14ac:dyDescent="0.25">
      <c r="R119" s="141" t="s">
        <v>257</v>
      </c>
      <c r="S119" s="141" t="s">
        <v>294</v>
      </c>
      <c r="T119" s="118">
        <v>117</v>
      </c>
    </row>
    <row r="120" spans="18:20" ht="15" x14ac:dyDescent="0.25">
      <c r="R120" s="141" t="s">
        <v>257</v>
      </c>
      <c r="S120" s="141" t="s">
        <v>295</v>
      </c>
      <c r="T120" s="118">
        <v>118</v>
      </c>
    </row>
    <row r="121" spans="18:20" ht="15" x14ac:dyDescent="0.25">
      <c r="R121" s="141" t="s">
        <v>257</v>
      </c>
      <c r="S121" s="141" t="s">
        <v>296</v>
      </c>
      <c r="T121" s="118">
        <v>119</v>
      </c>
    </row>
    <row r="122" spans="18:20" ht="15" x14ac:dyDescent="0.25">
      <c r="R122" s="141" t="s">
        <v>257</v>
      </c>
      <c r="S122" s="141" t="s">
        <v>297</v>
      </c>
      <c r="T122" s="118">
        <v>120</v>
      </c>
    </row>
    <row r="123" spans="18:20" ht="15" x14ac:dyDescent="0.25">
      <c r="R123" s="141" t="s">
        <v>257</v>
      </c>
      <c r="S123" s="141" t="s">
        <v>298</v>
      </c>
      <c r="T123" s="118">
        <v>121</v>
      </c>
    </row>
    <row r="124" spans="18:20" ht="15" x14ac:dyDescent="0.25">
      <c r="R124" s="141" t="s">
        <v>299</v>
      </c>
      <c r="S124" s="141" t="s">
        <v>166</v>
      </c>
      <c r="T124" s="118">
        <v>122</v>
      </c>
    </row>
    <row r="125" spans="18:20" ht="15" x14ac:dyDescent="0.25">
      <c r="R125" s="141" t="s">
        <v>299</v>
      </c>
      <c r="S125" s="141" t="s">
        <v>300</v>
      </c>
      <c r="T125" s="118">
        <v>123</v>
      </c>
    </row>
    <row r="126" spans="18:20" ht="15" x14ac:dyDescent="0.25">
      <c r="R126" s="141" t="s">
        <v>299</v>
      </c>
      <c r="S126" s="141" t="s">
        <v>301</v>
      </c>
      <c r="T126" s="118">
        <v>124</v>
      </c>
    </row>
    <row r="127" spans="18:20" ht="15" x14ac:dyDescent="0.25">
      <c r="R127" s="141" t="s">
        <v>299</v>
      </c>
      <c r="S127" s="141" t="s">
        <v>302</v>
      </c>
      <c r="T127" s="118">
        <v>125</v>
      </c>
    </row>
    <row r="128" spans="18:20" ht="15" x14ac:dyDescent="0.25">
      <c r="R128" s="141" t="s">
        <v>299</v>
      </c>
      <c r="S128" s="141" t="s">
        <v>303</v>
      </c>
      <c r="T128" s="118">
        <v>126</v>
      </c>
    </row>
    <row r="129" spans="18:20" ht="15" x14ac:dyDescent="0.25">
      <c r="R129" s="141" t="s">
        <v>299</v>
      </c>
      <c r="S129" s="141" t="s">
        <v>304</v>
      </c>
      <c r="T129" s="118">
        <v>127</v>
      </c>
    </row>
    <row r="130" spans="18:20" ht="15" x14ac:dyDescent="0.25">
      <c r="R130" s="141" t="s">
        <v>299</v>
      </c>
      <c r="S130" s="141" t="s">
        <v>305</v>
      </c>
      <c r="T130" s="118">
        <v>128</v>
      </c>
    </row>
    <row r="131" spans="18:20" ht="15" x14ac:dyDescent="0.25">
      <c r="R131" s="141" t="s">
        <v>299</v>
      </c>
      <c r="S131" s="141" t="s">
        <v>306</v>
      </c>
      <c r="T131" s="118">
        <v>129</v>
      </c>
    </row>
    <row r="132" spans="18:20" ht="15" x14ac:dyDescent="0.25">
      <c r="R132" s="141" t="s">
        <v>299</v>
      </c>
      <c r="S132" s="141" t="s">
        <v>307</v>
      </c>
      <c r="T132" s="118">
        <v>130</v>
      </c>
    </row>
    <row r="133" spans="18:20" ht="15" x14ac:dyDescent="0.25">
      <c r="R133" s="141" t="s">
        <v>299</v>
      </c>
      <c r="S133" s="141" t="s">
        <v>308</v>
      </c>
      <c r="T133" s="118">
        <v>131</v>
      </c>
    </row>
    <row r="134" spans="18:20" ht="15" x14ac:dyDescent="0.25">
      <c r="R134" s="141" t="s">
        <v>299</v>
      </c>
      <c r="S134" s="141" t="s">
        <v>309</v>
      </c>
      <c r="T134" s="118">
        <v>132</v>
      </c>
    </row>
    <row r="135" spans="18:20" ht="15" x14ac:dyDescent="0.25">
      <c r="R135" s="141" t="s">
        <v>299</v>
      </c>
      <c r="S135" s="141" t="s">
        <v>310</v>
      </c>
      <c r="T135" s="118">
        <v>133</v>
      </c>
    </row>
    <row r="136" spans="18:20" ht="15" x14ac:dyDescent="0.25">
      <c r="R136" s="141" t="s">
        <v>299</v>
      </c>
      <c r="S136" s="141" t="s">
        <v>311</v>
      </c>
      <c r="T136" s="118">
        <v>134</v>
      </c>
    </row>
    <row r="137" spans="18:20" ht="15" x14ac:dyDescent="0.25">
      <c r="R137" s="141" t="s">
        <v>299</v>
      </c>
      <c r="S137" s="141" t="s">
        <v>312</v>
      </c>
      <c r="T137" s="118">
        <v>135</v>
      </c>
    </row>
    <row r="138" spans="18:20" ht="15" x14ac:dyDescent="0.25">
      <c r="R138" s="141" t="s">
        <v>299</v>
      </c>
      <c r="S138" s="141" t="s">
        <v>313</v>
      </c>
      <c r="T138" s="118">
        <v>136</v>
      </c>
    </row>
    <row r="139" spans="18:20" ht="15" x14ac:dyDescent="0.25">
      <c r="R139" s="141" t="s">
        <v>299</v>
      </c>
      <c r="S139" s="141" t="s">
        <v>314</v>
      </c>
      <c r="T139" s="118">
        <v>137</v>
      </c>
    </row>
    <row r="140" spans="18:20" ht="15" x14ac:dyDescent="0.25">
      <c r="R140" s="141" t="s">
        <v>299</v>
      </c>
      <c r="S140" s="141" t="s">
        <v>315</v>
      </c>
      <c r="T140" s="118">
        <v>138</v>
      </c>
    </row>
    <row r="141" spans="18:20" ht="15" x14ac:dyDescent="0.25">
      <c r="R141" s="141" t="s">
        <v>299</v>
      </c>
      <c r="S141" s="141" t="s">
        <v>316</v>
      </c>
      <c r="T141" s="118">
        <v>139</v>
      </c>
    </row>
    <row r="142" spans="18:20" ht="15" x14ac:dyDescent="0.25">
      <c r="R142" s="141" t="s">
        <v>299</v>
      </c>
      <c r="S142" s="141" t="s">
        <v>317</v>
      </c>
      <c r="T142" s="118">
        <v>140</v>
      </c>
    </row>
    <row r="143" spans="18:20" ht="15" x14ac:dyDescent="0.25">
      <c r="R143" s="141" t="s">
        <v>299</v>
      </c>
      <c r="S143" s="141" t="s">
        <v>318</v>
      </c>
      <c r="T143" s="118">
        <v>141</v>
      </c>
    </row>
    <row r="144" spans="18:20" ht="15" x14ac:dyDescent="0.25">
      <c r="R144" s="141" t="s">
        <v>299</v>
      </c>
      <c r="S144" s="141" t="s">
        <v>319</v>
      </c>
      <c r="T144" s="118">
        <v>142</v>
      </c>
    </row>
    <row r="145" spans="18:20" ht="15" x14ac:dyDescent="0.25">
      <c r="R145" s="141" t="s">
        <v>299</v>
      </c>
      <c r="S145" s="141" t="s">
        <v>320</v>
      </c>
      <c r="T145" s="118">
        <v>143</v>
      </c>
    </row>
    <row r="146" spans="18:20" ht="15" x14ac:dyDescent="0.25">
      <c r="R146" s="141" t="s">
        <v>299</v>
      </c>
      <c r="S146" s="141" t="s">
        <v>321</v>
      </c>
      <c r="T146" s="118">
        <v>144</v>
      </c>
    </row>
    <row r="147" spans="18:20" ht="15" x14ac:dyDescent="0.25">
      <c r="R147" s="141" t="s">
        <v>299</v>
      </c>
      <c r="S147" s="141" t="s">
        <v>322</v>
      </c>
      <c r="T147" s="118">
        <v>145</v>
      </c>
    </row>
    <row r="148" spans="18:20" ht="15" x14ac:dyDescent="0.25">
      <c r="R148" s="141" t="s">
        <v>299</v>
      </c>
      <c r="S148" s="141" t="s">
        <v>323</v>
      </c>
      <c r="T148" s="118">
        <v>146</v>
      </c>
    </row>
    <row r="149" spans="18:20" ht="15" x14ac:dyDescent="0.25">
      <c r="R149" s="141" t="s">
        <v>299</v>
      </c>
      <c r="S149" s="141" t="s">
        <v>324</v>
      </c>
      <c r="T149" s="118">
        <v>147</v>
      </c>
    </row>
    <row r="150" spans="18:20" ht="15" x14ac:dyDescent="0.25">
      <c r="R150" s="141" t="s">
        <v>299</v>
      </c>
      <c r="S150" s="141" t="s">
        <v>325</v>
      </c>
      <c r="T150" s="118">
        <v>148</v>
      </c>
    </row>
    <row r="151" spans="18:20" ht="15" x14ac:dyDescent="0.25">
      <c r="R151" s="141" t="s">
        <v>299</v>
      </c>
      <c r="S151" s="141" t="s">
        <v>326</v>
      </c>
      <c r="T151" s="118">
        <v>149</v>
      </c>
    </row>
    <row r="152" spans="18:20" ht="15" x14ac:dyDescent="0.25">
      <c r="R152" s="141" t="s">
        <v>299</v>
      </c>
      <c r="S152" s="141" t="s">
        <v>327</v>
      </c>
      <c r="T152" s="118">
        <v>150</v>
      </c>
    </row>
    <row r="153" spans="18:20" ht="15" x14ac:dyDescent="0.25">
      <c r="R153" s="141" t="s">
        <v>299</v>
      </c>
      <c r="S153" s="141" t="s">
        <v>328</v>
      </c>
      <c r="T153" s="118">
        <v>151</v>
      </c>
    </row>
    <row r="154" spans="18:20" ht="15" x14ac:dyDescent="0.25">
      <c r="R154" s="141" t="s">
        <v>299</v>
      </c>
      <c r="S154" s="141" t="s">
        <v>329</v>
      </c>
      <c r="T154" s="118">
        <v>152</v>
      </c>
    </row>
    <row r="155" spans="18:20" ht="15" x14ac:dyDescent="0.25">
      <c r="R155" s="141" t="s">
        <v>299</v>
      </c>
      <c r="S155" s="141" t="s">
        <v>330</v>
      </c>
      <c r="T155" s="118">
        <v>153</v>
      </c>
    </row>
    <row r="156" spans="18:20" ht="15" x14ac:dyDescent="0.25">
      <c r="R156" s="141" t="s">
        <v>299</v>
      </c>
      <c r="S156" s="141" t="s">
        <v>331</v>
      </c>
      <c r="T156" s="118">
        <v>154</v>
      </c>
    </row>
    <row r="157" spans="18:20" ht="15" x14ac:dyDescent="0.25">
      <c r="R157" s="141" t="s">
        <v>299</v>
      </c>
      <c r="S157" s="141" t="s">
        <v>332</v>
      </c>
      <c r="T157" s="118">
        <v>155</v>
      </c>
    </row>
    <row r="158" spans="18:20" ht="15" x14ac:dyDescent="0.25">
      <c r="R158" s="141" t="s">
        <v>299</v>
      </c>
      <c r="S158" s="141" t="s">
        <v>333</v>
      </c>
      <c r="T158" s="118">
        <v>156</v>
      </c>
    </row>
    <row r="159" spans="18:20" ht="15" x14ac:dyDescent="0.25">
      <c r="R159" s="141" t="s">
        <v>299</v>
      </c>
      <c r="S159" s="141" t="s">
        <v>334</v>
      </c>
      <c r="T159" s="118">
        <v>157</v>
      </c>
    </row>
    <row r="160" spans="18:20" ht="15" x14ac:dyDescent="0.25">
      <c r="R160" s="141" t="s">
        <v>299</v>
      </c>
      <c r="S160" s="141" t="s">
        <v>335</v>
      </c>
      <c r="T160" s="118">
        <v>158</v>
      </c>
    </row>
    <row r="161" spans="18:20" ht="15" x14ac:dyDescent="0.25">
      <c r="R161" s="141" t="s">
        <v>299</v>
      </c>
      <c r="S161" s="141" t="s">
        <v>336</v>
      </c>
      <c r="T161" s="118">
        <v>159</v>
      </c>
    </row>
    <row r="162" spans="18:20" ht="15" x14ac:dyDescent="0.25">
      <c r="R162" s="141" t="s">
        <v>299</v>
      </c>
      <c r="S162" s="141" t="s">
        <v>337</v>
      </c>
      <c r="T162" s="118">
        <v>160</v>
      </c>
    </row>
    <row r="163" spans="18:20" ht="15" x14ac:dyDescent="0.25">
      <c r="R163" s="141" t="s">
        <v>299</v>
      </c>
      <c r="S163" s="141" t="s">
        <v>338</v>
      </c>
      <c r="T163" s="118">
        <v>161</v>
      </c>
    </row>
    <row r="164" spans="18:20" ht="15" x14ac:dyDescent="0.25">
      <c r="R164" s="141" t="s">
        <v>299</v>
      </c>
      <c r="S164" s="141" t="s">
        <v>339</v>
      </c>
      <c r="T164" s="118">
        <v>162</v>
      </c>
    </row>
    <row r="165" spans="18:20" ht="15" x14ac:dyDescent="0.25">
      <c r="R165" s="141" t="s">
        <v>299</v>
      </c>
      <c r="S165" s="141" t="s">
        <v>340</v>
      </c>
      <c r="T165" s="118">
        <v>163</v>
      </c>
    </row>
    <row r="166" spans="18:20" ht="15" x14ac:dyDescent="0.25">
      <c r="R166" s="141" t="s">
        <v>299</v>
      </c>
      <c r="S166" s="141" t="s">
        <v>341</v>
      </c>
      <c r="T166" s="118">
        <v>164</v>
      </c>
    </row>
    <row r="167" spans="18:20" ht="15" x14ac:dyDescent="0.25">
      <c r="R167" s="141" t="s">
        <v>299</v>
      </c>
      <c r="S167" s="141" t="s">
        <v>342</v>
      </c>
      <c r="T167" s="118">
        <v>165</v>
      </c>
    </row>
    <row r="168" spans="18:20" ht="15" x14ac:dyDescent="0.25">
      <c r="R168" s="141" t="s">
        <v>299</v>
      </c>
      <c r="S168" s="141" t="s">
        <v>343</v>
      </c>
      <c r="T168" s="118">
        <v>166</v>
      </c>
    </row>
    <row r="169" spans="18:20" ht="15" x14ac:dyDescent="0.25">
      <c r="R169" s="141" t="s">
        <v>299</v>
      </c>
      <c r="S169" s="141" t="s">
        <v>344</v>
      </c>
      <c r="T169" s="118">
        <v>167</v>
      </c>
    </row>
    <row r="170" spans="18:20" ht="15" x14ac:dyDescent="0.25">
      <c r="R170" s="141" t="s">
        <v>299</v>
      </c>
      <c r="S170" s="141" t="s">
        <v>345</v>
      </c>
      <c r="T170" s="118">
        <v>168</v>
      </c>
    </row>
    <row r="171" spans="18:20" ht="15" x14ac:dyDescent="0.25">
      <c r="R171" s="141" t="s">
        <v>299</v>
      </c>
      <c r="S171" s="141" t="s">
        <v>346</v>
      </c>
      <c r="T171" s="118">
        <v>169</v>
      </c>
    </row>
    <row r="172" spans="18:20" ht="15" x14ac:dyDescent="0.25">
      <c r="R172" s="141" t="s">
        <v>299</v>
      </c>
      <c r="S172" s="141" t="s">
        <v>347</v>
      </c>
      <c r="T172" s="118">
        <v>170</v>
      </c>
    </row>
    <row r="173" spans="18:20" ht="15" x14ac:dyDescent="0.25">
      <c r="R173" s="141" t="s">
        <v>299</v>
      </c>
      <c r="S173" s="141" t="s">
        <v>348</v>
      </c>
      <c r="T173" s="118">
        <v>171</v>
      </c>
    </row>
    <row r="174" spans="18:20" ht="15" x14ac:dyDescent="0.25">
      <c r="R174" s="141" t="s">
        <v>299</v>
      </c>
      <c r="S174" s="141" t="s">
        <v>349</v>
      </c>
      <c r="T174" s="118">
        <v>172</v>
      </c>
    </row>
    <row r="175" spans="18:20" ht="15" x14ac:dyDescent="0.25">
      <c r="R175" s="141" t="s">
        <v>299</v>
      </c>
      <c r="S175" s="141" t="s">
        <v>350</v>
      </c>
      <c r="T175" s="118">
        <v>173</v>
      </c>
    </row>
    <row r="176" spans="18:20" ht="15" x14ac:dyDescent="0.25">
      <c r="R176" s="141" t="s">
        <v>299</v>
      </c>
      <c r="S176" s="141" t="s">
        <v>351</v>
      </c>
      <c r="T176" s="118">
        <v>174</v>
      </c>
    </row>
    <row r="177" spans="18:20" ht="15" x14ac:dyDescent="0.25">
      <c r="R177" s="141" t="s">
        <v>299</v>
      </c>
      <c r="S177" s="141" t="s">
        <v>352</v>
      </c>
      <c r="T177" s="118">
        <v>175</v>
      </c>
    </row>
    <row r="178" spans="18:20" ht="15" x14ac:dyDescent="0.25">
      <c r="R178" s="141" t="s">
        <v>299</v>
      </c>
      <c r="S178" s="141" t="s">
        <v>353</v>
      </c>
      <c r="T178" s="118">
        <v>176</v>
      </c>
    </row>
    <row r="179" spans="18:20" ht="15" x14ac:dyDescent="0.25">
      <c r="R179" s="141" t="s">
        <v>299</v>
      </c>
      <c r="S179" s="141" t="s">
        <v>354</v>
      </c>
      <c r="T179" s="118">
        <v>177</v>
      </c>
    </row>
    <row r="180" spans="18:20" ht="15" x14ac:dyDescent="0.25">
      <c r="R180" s="141" t="s">
        <v>299</v>
      </c>
      <c r="S180" s="141" t="s">
        <v>355</v>
      </c>
      <c r="T180" s="118">
        <v>178</v>
      </c>
    </row>
    <row r="181" spans="18:20" ht="15" x14ac:dyDescent="0.25">
      <c r="R181" s="141" t="s">
        <v>299</v>
      </c>
      <c r="S181" s="141" t="s">
        <v>356</v>
      </c>
      <c r="T181" s="118">
        <v>179</v>
      </c>
    </row>
    <row r="182" spans="18:20" ht="15" x14ac:dyDescent="0.25">
      <c r="R182" s="141" t="s">
        <v>299</v>
      </c>
      <c r="S182" s="141" t="s">
        <v>357</v>
      </c>
      <c r="T182" s="118">
        <v>180</v>
      </c>
    </row>
    <row r="183" spans="18:20" ht="15" x14ac:dyDescent="0.25">
      <c r="R183" s="141" t="s">
        <v>299</v>
      </c>
      <c r="S183" s="141" t="s">
        <v>358</v>
      </c>
      <c r="T183" s="118">
        <v>181</v>
      </c>
    </row>
    <row r="184" spans="18:20" ht="15" x14ac:dyDescent="0.25">
      <c r="R184" s="141" t="s">
        <v>299</v>
      </c>
      <c r="S184" s="141" t="s">
        <v>359</v>
      </c>
      <c r="T184" s="118">
        <v>182</v>
      </c>
    </row>
    <row r="185" spans="18:20" ht="15" x14ac:dyDescent="0.25">
      <c r="R185" s="141" t="s">
        <v>299</v>
      </c>
      <c r="S185" s="141" t="s">
        <v>360</v>
      </c>
      <c r="T185" s="118">
        <v>183</v>
      </c>
    </row>
    <row r="186" spans="18:20" ht="15" x14ac:dyDescent="0.25">
      <c r="R186" s="141" t="s">
        <v>299</v>
      </c>
      <c r="S186" s="141" t="s">
        <v>361</v>
      </c>
      <c r="T186" s="118">
        <v>184</v>
      </c>
    </row>
    <row r="187" spans="18:20" ht="15" x14ac:dyDescent="0.25">
      <c r="R187" s="141" t="s">
        <v>299</v>
      </c>
      <c r="S187" s="141" t="s">
        <v>362</v>
      </c>
      <c r="T187" s="118">
        <v>185</v>
      </c>
    </row>
    <row r="188" spans="18:20" ht="15" x14ac:dyDescent="0.25">
      <c r="R188" s="141" t="s">
        <v>299</v>
      </c>
      <c r="S188" s="141" t="s">
        <v>363</v>
      </c>
      <c r="T188" s="118">
        <v>186</v>
      </c>
    </row>
    <row r="189" spans="18:20" ht="15" x14ac:dyDescent="0.25">
      <c r="R189" s="141" t="s">
        <v>299</v>
      </c>
      <c r="S189" s="141" t="s">
        <v>364</v>
      </c>
      <c r="T189" s="118">
        <v>187</v>
      </c>
    </row>
    <row r="190" spans="18:20" ht="15" x14ac:dyDescent="0.25">
      <c r="R190" s="141" t="s">
        <v>299</v>
      </c>
      <c r="S190" s="141" t="s">
        <v>365</v>
      </c>
      <c r="T190" s="118">
        <v>188</v>
      </c>
    </row>
    <row r="191" spans="18:20" ht="15" x14ac:dyDescent="0.25">
      <c r="R191" s="141" t="s">
        <v>299</v>
      </c>
      <c r="S191" s="141" t="s">
        <v>366</v>
      </c>
      <c r="T191" s="118">
        <v>189</v>
      </c>
    </row>
    <row r="192" spans="18:20" ht="15" x14ac:dyDescent="0.25">
      <c r="R192" s="141" t="s">
        <v>299</v>
      </c>
      <c r="S192" s="141" t="s">
        <v>367</v>
      </c>
      <c r="T192" s="118">
        <v>190</v>
      </c>
    </row>
    <row r="193" spans="18:20" ht="15" x14ac:dyDescent="0.25">
      <c r="R193" s="141" t="s">
        <v>299</v>
      </c>
      <c r="S193" s="141" t="s">
        <v>368</v>
      </c>
      <c r="T193" s="118">
        <v>191</v>
      </c>
    </row>
    <row r="194" spans="18:20" ht="15" x14ac:dyDescent="0.25">
      <c r="R194" s="141" t="s">
        <v>299</v>
      </c>
      <c r="S194" s="141" t="s">
        <v>369</v>
      </c>
      <c r="T194" s="118">
        <v>192</v>
      </c>
    </row>
    <row r="195" spans="18:20" ht="15" x14ac:dyDescent="0.25">
      <c r="R195" s="141" t="s">
        <v>299</v>
      </c>
      <c r="S195" s="141" t="s">
        <v>370</v>
      </c>
      <c r="T195" s="118">
        <v>193</v>
      </c>
    </row>
    <row r="196" spans="18:20" ht="15" x14ac:dyDescent="0.25">
      <c r="R196" s="141" t="s">
        <v>299</v>
      </c>
      <c r="S196" s="141" t="s">
        <v>371</v>
      </c>
      <c r="T196" s="118">
        <v>194</v>
      </c>
    </row>
    <row r="197" spans="18:20" ht="15" x14ac:dyDescent="0.25">
      <c r="R197" s="141" t="s">
        <v>299</v>
      </c>
      <c r="S197" s="141" t="s">
        <v>372</v>
      </c>
      <c r="T197" s="118">
        <v>195</v>
      </c>
    </row>
    <row r="198" spans="18:20" ht="15" x14ac:dyDescent="0.25">
      <c r="R198" s="141" t="s">
        <v>299</v>
      </c>
      <c r="S198" s="141" t="s">
        <v>373</v>
      </c>
      <c r="T198" s="118">
        <v>196</v>
      </c>
    </row>
    <row r="199" spans="18:20" ht="15" x14ac:dyDescent="0.25">
      <c r="R199" s="141" t="s">
        <v>299</v>
      </c>
      <c r="S199" s="141" t="s">
        <v>374</v>
      </c>
      <c r="T199" s="118">
        <v>197</v>
      </c>
    </row>
    <row r="200" spans="18:20" ht="15" x14ac:dyDescent="0.25">
      <c r="R200" s="141" t="s">
        <v>299</v>
      </c>
      <c r="S200" s="141" t="s">
        <v>375</v>
      </c>
      <c r="T200" s="118">
        <v>198</v>
      </c>
    </row>
    <row r="201" spans="18:20" ht="15" x14ac:dyDescent="0.25">
      <c r="R201" s="141" t="s">
        <v>299</v>
      </c>
      <c r="S201" s="141" t="s">
        <v>376</v>
      </c>
      <c r="T201" s="118">
        <v>199</v>
      </c>
    </row>
    <row r="202" spans="18:20" ht="15" x14ac:dyDescent="0.25">
      <c r="R202" s="141" t="s">
        <v>299</v>
      </c>
      <c r="S202" s="141" t="s">
        <v>377</v>
      </c>
      <c r="T202" s="118">
        <v>200</v>
      </c>
    </row>
    <row r="203" spans="18:20" ht="15" x14ac:dyDescent="0.25">
      <c r="R203" s="141" t="s">
        <v>299</v>
      </c>
      <c r="S203" s="141" t="s">
        <v>378</v>
      </c>
      <c r="T203" s="118">
        <v>201</v>
      </c>
    </row>
    <row r="204" spans="18:20" ht="15" x14ac:dyDescent="0.25">
      <c r="R204" s="141" t="s">
        <v>299</v>
      </c>
      <c r="S204" s="141" t="s">
        <v>379</v>
      </c>
      <c r="T204" s="118">
        <v>202</v>
      </c>
    </row>
    <row r="205" spans="18:20" ht="15" x14ac:dyDescent="0.25">
      <c r="R205" s="141" t="s">
        <v>299</v>
      </c>
      <c r="S205" s="141" t="s">
        <v>380</v>
      </c>
      <c r="T205" s="118">
        <v>203</v>
      </c>
    </row>
    <row r="206" spans="18:20" ht="15" x14ac:dyDescent="0.25">
      <c r="R206" s="141" t="s">
        <v>299</v>
      </c>
      <c r="S206" s="141" t="s">
        <v>381</v>
      </c>
      <c r="T206" s="118">
        <v>204</v>
      </c>
    </row>
    <row r="207" spans="18:20" ht="15" x14ac:dyDescent="0.25">
      <c r="R207" s="141" t="s">
        <v>299</v>
      </c>
      <c r="S207" s="141" t="s">
        <v>382</v>
      </c>
      <c r="T207" s="118">
        <v>205</v>
      </c>
    </row>
    <row r="208" spans="18:20" ht="15" x14ac:dyDescent="0.25">
      <c r="R208" s="141" t="s">
        <v>299</v>
      </c>
      <c r="S208" s="141" t="s">
        <v>383</v>
      </c>
      <c r="T208" s="118">
        <v>206</v>
      </c>
    </row>
    <row r="209" spans="18:20" ht="15" x14ac:dyDescent="0.25">
      <c r="R209" s="141" t="s">
        <v>299</v>
      </c>
      <c r="S209" s="141" t="s">
        <v>384</v>
      </c>
      <c r="T209" s="118">
        <v>207</v>
      </c>
    </row>
    <row r="210" spans="18:20" ht="15" x14ac:dyDescent="0.25">
      <c r="R210" s="141" t="s">
        <v>299</v>
      </c>
      <c r="S210" s="141" t="s">
        <v>385</v>
      </c>
      <c r="T210" s="118">
        <v>208</v>
      </c>
    </row>
    <row r="211" spans="18:20" ht="15" x14ac:dyDescent="0.25">
      <c r="R211" s="141" t="s">
        <v>299</v>
      </c>
      <c r="S211" s="141" t="s">
        <v>386</v>
      </c>
      <c r="T211" s="118">
        <v>209</v>
      </c>
    </row>
    <row r="212" spans="18:20" ht="15" x14ac:dyDescent="0.25">
      <c r="R212" s="141" t="s">
        <v>299</v>
      </c>
      <c r="S212" s="141" t="s">
        <v>387</v>
      </c>
      <c r="T212" s="118">
        <v>210</v>
      </c>
    </row>
    <row r="213" spans="18:20" ht="15" x14ac:dyDescent="0.25">
      <c r="R213" s="141" t="s">
        <v>299</v>
      </c>
      <c r="S213" s="141" t="s">
        <v>388</v>
      </c>
      <c r="T213" s="118">
        <v>211</v>
      </c>
    </row>
    <row r="214" spans="18:20" ht="15" x14ac:dyDescent="0.25">
      <c r="R214" s="141" t="s">
        <v>299</v>
      </c>
      <c r="S214" s="141" t="s">
        <v>389</v>
      </c>
      <c r="T214" s="118">
        <v>212</v>
      </c>
    </row>
    <row r="215" spans="18:20" ht="15" x14ac:dyDescent="0.25">
      <c r="R215" s="141" t="s">
        <v>299</v>
      </c>
      <c r="S215" s="141" t="s">
        <v>390</v>
      </c>
      <c r="T215" s="118">
        <v>213</v>
      </c>
    </row>
    <row r="216" spans="18:20" ht="15" x14ac:dyDescent="0.25">
      <c r="R216" s="141" t="s">
        <v>299</v>
      </c>
      <c r="S216" s="141" t="s">
        <v>391</v>
      </c>
      <c r="T216" s="118">
        <v>214</v>
      </c>
    </row>
    <row r="217" spans="18:20" ht="15" x14ac:dyDescent="0.25">
      <c r="R217" s="141" t="s">
        <v>299</v>
      </c>
      <c r="S217" s="141" t="s">
        <v>392</v>
      </c>
      <c r="T217" s="118">
        <v>215</v>
      </c>
    </row>
    <row r="218" spans="18:20" ht="15" x14ac:dyDescent="0.25">
      <c r="R218" s="141" t="s">
        <v>299</v>
      </c>
      <c r="S218" s="141" t="s">
        <v>393</v>
      </c>
      <c r="T218" s="118">
        <v>216</v>
      </c>
    </row>
    <row r="219" spans="18:20" ht="15" x14ac:dyDescent="0.25">
      <c r="R219" s="141" t="s">
        <v>299</v>
      </c>
      <c r="S219" s="141" t="s">
        <v>394</v>
      </c>
      <c r="T219" s="118">
        <v>217</v>
      </c>
    </row>
    <row r="220" spans="18:20" ht="15" x14ac:dyDescent="0.25">
      <c r="R220" s="141" t="s">
        <v>299</v>
      </c>
      <c r="S220" s="141" t="s">
        <v>395</v>
      </c>
      <c r="T220" s="118">
        <v>218</v>
      </c>
    </row>
    <row r="221" spans="18:20" ht="15" x14ac:dyDescent="0.25">
      <c r="R221" s="141" t="s">
        <v>299</v>
      </c>
      <c r="S221" s="141" t="s">
        <v>396</v>
      </c>
      <c r="T221" s="118">
        <v>219</v>
      </c>
    </row>
    <row r="222" spans="18:20" ht="15" x14ac:dyDescent="0.25">
      <c r="R222" s="141" t="s">
        <v>299</v>
      </c>
      <c r="S222" s="141" t="s">
        <v>397</v>
      </c>
      <c r="T222" s="118">
        <v>220</v>
      </c>
    </row>
    <row r="223" spans="18:20" ht="15" x14ac:dyDescent="0.25">
      <c r="R223" s="141" t="s">
        <v>299</v>
      </c>
      <c r="S223" s="141" t="s">
        <v>398</v>
      </c>
      <c r="T223" s="118">
        <v>221</v>
      </c>
    </row>
    <row r="224" spans="18:20" ht="15" x14ac:dyDescent="0.25">
      <c r="R224" s="141" t="s">
        <v>299</v>
      </c>
      <c r="S224" s="141" t="s">
        <v>399</v>
      </c>
      <c r="T224" s="118">
        <v>222</v>
      </c>
    </row>
    <row r="225" spans="18:20" ht="15" x14ac:dyDescent="0.25">
      <c r="R225" s="141" t="s">
        <v>299</v>
      </c>
      <c r="S225" s="141" t="s">
        <v>400</v>
      </c>
      <c r="T225" s="118">
        <v>223</v>
      </c>
    </row>
    <row r="226" spans="18:20" ht="15" x14ac:dyDescent="0.25">
      <c r="R226" s="141" t="s">
        <v>299</v>
      </c>
      <c r="S226" s="141" t="s">
        <v>401</v>
      </c>
      <c r="T226" s="118">
        <v>224</v>
      </c>
    </row>
    <row r="227" spans="18:20" ht="15" x14ac:dyDescent="0.25">
      <c r="R227" s="141" t="s">
        <v>299</v>
      </c>
      <c r="S227" s="141" t="s">
        <v>402</v>
      </c>
      <c r="T227" s="118">
        <v>225</v>
      </c>
    </row>
    <row r="228" spans="18:20" ht="15" x14ac:dyDescent="0.25">
      <c r="R228" s="141" t="s">
        <v>299</v>
      </c>
      <c r="S228" s="141" t="s">
        <v>403</v>
      </c>
      <c r="T228" s="118">
        <v>226</v>
      </c>
    </row>
    <row r="229" spans="18:20" ht="15" x14ac:dyDescent="0.25">
      <c r="R229" s="141" t="s">
        <v>299</v>
      </c>
      <c r="S229" s="141" t="s">
        <v>404</v>
      </c>
      <c r="T229" s="118">
        <v>227</v>
      </c>
    </row>
    <row r="230" spans="18:20" ht="15" x14ac:dyDescent="0.25">
      <c r="R230" s="141" t="s">
        <v>299</v>
      </c>
      <c r="S230" s="141" t="s">
        <v>405</v>
      </c>
      <c r="T230" s="118">
        <v>228</v>
      </c>
    </row>
    <row r="231" spans="18:20" ht="15" x14ac:dyDescent="0.25">
      <c r="R231" s="141" t="s">
        <v>406</v>
      </c>
      <c r="S231" s="141" t="s">
        <v>167</v>
      </c>
      <c r="T231" s="118">
        <v>229</v>
      </c>
    </row>
    <row r="232" spans="18:20" ht="15" x14ac:dyDescent="0.25">
      <c r="R232" s="141" t="s">
        <v>406</v>
      </c>
      <c r="S232" s="141" t="s">
        <v>407</v>
      </c>
      <c r="T232" s="118">
        <v>230</v>
      </c>
    </row>
    <row r="233" spans="18:20" ht="15" x14ac:dyDescent="0.25">
      <c r="R233" s="141" t="s">
        <v>406</v>
      </c>
      <c r="S233" s="141" t="s">
        <v>408</v>
      </c>
      <c r="T233" s="118">
        <v>231</v>
      </c>
    </row>
    <row r="234" spans="18:20" ht="15" x14ac:dyDescent="0.25">
      <c r="R234" s="141" t="s">
        <v>406</v>
      </c>
      <c r="S234" s="141" t="s">
        <v>409</v>
      </c>
      <c r="T234" s="118">
        <v>232</v>
      </c>
    </row>
    <row r="235" spans="18:20" ht="15" x14ac:dyDescent="0.25">
      <c r="R235" s="141" t="s">
        <v>406</v>
      </c>
      <c r="S235" s="141" t="s">
        <v>410</v>
      </c>
      <c r="T235" s="118">
        <v>233</v>
      </c>
    </row>
    <row r="236" spans="18:20" ht="15" x14ac:dyDescent="0.25">
      <c r="R236" s="141" t="s">
        <v>406</v>
      </c>
      <c r="S236" s="141" t="s">
        <v>411</v>
      </c>
      <c r="T236" s="118">
        <v>234</v>
      </c>
    </row>
    <row r="237" spans="18:20" ht="15" x14ac:dyDescent="0.25">
      <c r="R237" s="141" t="s">
        <v>406</v>
      </c>
      <c r="S237" s="141" t="s">
        <v>412</v>
      </c>
      <c r="T237" s="118">
        <v>235</v>
      </c>
    </row>
    <row r="238" spans="18:20" ht="15" x14ac:dyDescent="0.25">
      <c r="R238" s="141" t="s">
        <v>406</v>
      </c>
      <c r="S238" s="141" t="s">
        <v>413</v>
      </c>
      <c r="T238" s="118">
        <v>236</v>
      </c>
    </row>
    <row r="239" spans="18:20" ht="15" x14ac:dyDescent="0.25">
      <c r="R239" s="141" t="s">
        <v>406</v>
      </c>
      <c r="S239" s="141" t="s">
        <v>414</v>
      </c>
      <c r="T239" s="118">
        <v>237</v>
      </c>
    </row>
    <row r="240" spans="18:20" ht="15" x14ac:dyDescent="0.25">
      <c r="R240" s="141" t="s">
        <v>406</v>
      </c>
      <c r="S240" s="141" t="s">
        <v>415</v>
      </c>
      <c r="T240" s="118">
        <v>238</v>
      </c>
    </row>
    <row r="241" spans="18:20" ht="15" x14ac:dyDescent="0.25">
      <c r="R241" s="141" t="s">
        <v>406</v>
      </c>
      <c r="S241" s="141" t="s">
        <v>416</v>
      </c>
      <c r="T241" s="118">
        <v>239</v>
      </c>
    </row>
    <row r="242" spans="18:20" ht="15" x14ac:dyDescent="0.25">
      <c r="R242" s="141" t="s">
        <v>406</v>
      </c>
      <c r="S242" s="141" t="s">
        <v>417</v>
      </c>
      <c r="T242" s="118">
        <v>240</v>
      </c>
    </row>
    <row r="243" spans="18:20" ht="15" x14ac:dyDescent="0.25">
      <c r="R243" s="141" t="s">
        <v>406</v>
      </c>
      <c r="S243" s="141" t="s">
        <v>418</v>
      </c>
      <c r="T243" s="118">
        <v>241</v>
      </c>
    </row>
    <row r="244" spans="18:20" ht="15" x14ac:dyDescent="0.25">
      <c r="R244" s="141" t="s">
        <v>406</v>
      </c>
      <c r="S244" s="141" t="s">
        <v>419</v>
      </c>
      <c r="T244" s="118">
        <v>242</v>
      </c>
    </row>
    <row r="245" spans="18:20" ht="15" x14ac:dyDescent="0.25">
      <c r="R245" s="141" t="s">
        <v>406</v>
      </c>
      <c r="S245" s="141" t="s">
        <v>420</v>
      </c>
      <c r="T245" s="118">
        <v>243</v>
      </c>
    </row>
    <row r="246" spans="18:20" ht="15" x14ac:dyDescent="0.25">
      <c r="R246" s="141" t="s">
        <v>406</v>
      </c>
      <c r="S246" s="141" t="s">
        <v>421</v>
      </c>
      <c r="T246" s="118">
        <v>244</v>
      </c>
    </row>
    <row r="247" spans="18:20" ht="15" x14ac:dyDescent="0.25">
      <c r="R247" s="141" t="s">
        <v>406</v>
      </c>
      <c r="S247" s="141" t="s">
        <v>422</v>
      </c>
      <c r="T247" s="118">
        <v>245</v>
      </c>
    </row>
    <row r="248" spans="18:20" ht="15" x14ac:dyDescent="0.25">
      <c r="R248" s="141" t="s">
        <v>406</v>
      </c>
      <c r="S248" s="141" t="s">
        <v>423</v>
      </c>
      <c r="T248" s="118">
        <v>246</v>
      </c>
    </row>
    <row r="249" spans="18:20" ht="15" x14ac:dyDescent="0.25">
      <c r="R249" s="141" t="s">
        <v>406</v>
      </c>
      <c r="S249" s="141" t="s">
        <v>424</v>
      </c>
      <c r="T249" s="118">
        <v>247</v>
      </c>
    </row>
    <row r="250" spans="18:20" ht="15" x14ac:dyDescent="0.25">
      <c r="R250" s="141" t="s">
        <v>406</v>
      </c>
      <c r="S250" s="141" t="s">
        <v>425</v>
      </c>
      <c r="T250" s="118">
        <v>248</v>
      </c>
    </row>
    <row r="251" spans="18:20" ht="15" x14ac:dyDescent="0.25">
      <c r="R251" s="141" t="s">
        <v>406</v>
      </c>
      <c r="S251" s="141" t="s">
        <v>426</v>
      </c>
      <c r="T251" s="118">
        <v>249</v>
      </c>
    </row>
    <row r="252" spans="18:20" ht="15" x14ac:dyDescent="0.25">
      <c r="R252" s="141" t="s">
        <v>406</v>
      </c>
      <c r="S252" s="141" t="s">
        <v>427</v>
      </c>
      <c r="T252" s="118">
        <v>250</v>
      </c>
    </row>
    <row r="253" spans="18:20" ht="15" x14ac:dyDescent="0.25">
      <c r="R253" s="141" t="s">
        <v>406</v>
      </c>
      <c r="S253" s="141" t="s">
        <v>428</v>
      </c>
      <c r="T253" s="118">
        <v>251</v>
      </c>
    </row>
    <row r="254" spans="18:20" ht="15" x14ac:dyDescent="0.25">
      <c r="R254" s="141" t="s">
        <v>406</v>
      </c>
      <c r="S254" s="141" t="s">
        <v>429</v>
      </c>
      <c r="T254" s="118">
        <v>252</v>
      </c>
    </row>
    <row r="255" spans="18:20" ht="15" x14ac:dyDescent="0.25">
      <c r="R255" s="141" t="s">
        <v>406</v>
      </c>
      <c r="S255" s="141" t="s">
        <v>430</v>
      </c>
      <c r="T255" s="118">
        <v>253</v>
      </c>
    </row>
    <row r="256" spans="18:20" ht="15" x14ac:dyDescent="0.25">
      <c r="R256" s="141" t="s">
        <v>406</v>
      </c>
      <c r="S256" s="141" t="s">
        <v>431</v>
      </c>
      <c r="T256" s="118">
        <v>254</v>
      </c>
    </row>
    <row r="257" spans="18:20" ht="15" x14ac:dyDescent="0.25">
      <c r="R257" s="141" t="s">
        <v>406</v>
      </c>
      <c r="S257" s="141" t="s">
        <v>432</v>
      </c>
      <c r="T257" s="118">
        <v>255</v>
      </c>
    </row>
    <row r="258" spans="18:20" ht="15" x14ac:dyDescent="0.25">
      <c r="R258" s="141" t="s">
        <v>406</v>
      </c>
      <c r="S258" s="141" t="s">
        <v>433</v>
      </c>
      <c r="T258" s="118">
        <v>256</v>
      </c>
    </row>
    <row r="259" spans="18:20" ht="15" x14ac:dyDescent="0.25">
      <c r="R259" s="141" t="s">
        <v>406</v>
      </c>
      <c r="S259" s="141" t="s">
        <v>434</v>
      </c>
      <c r="T259" s="118">
        <v>257</v>
      </c>
    </row>
    <row r="260" spans="18:20" ht="15" x14ac:dyDescent="0.25">
      <c r="R260" s="141" t="s">
        <v>406</v>
      </c>
      <c r="S260" s="141" t="s">
        <v>435</v>
      </c>
      <c r="T260" s="118">
        <v>258</v>
      </c>
    </row>
    <row r="261" spans="18:20" ht="15" x14ac:dyDescent="0.25">
      <c r="R261" s="141" t="s">
        <v>406</v>
      </c>
      <c r="S261" s="141" t="s">
        <v>436</v>
      </c>
      <c r="T261" s="118">
        <v>259</v>
      </c>
    </row>
    <row r="262" spans="18:20" ht="15" x14ac:dyDescent="0.25">
      <c r="R262" s="141" t="s">
        <v>406</v>
      </c>
      <c r="S262" s="141" t="s">
        <v>437</v>
      </c>
      <c r="T262" s="118">
        <v>260</v>
      </c>
    </row>
    <row r="263" spans="18:20" ht="15" x14ac:dyDescent="0.25">
      <c r="R263" s="141" t="s">
        <v>406</v>
      </c>
      <c r="S263" s="141" t="s">
        <v>438</v>
      </c>
      <c r="T263" s="118">
        <v>261</v>
      </c>
    </row>
    <row r="264" spans="18:20" ht="15" x14ac:dyDescent="0.25">
      <c r="R264" s="141" t="s">
        <v>406</v>
      </c>
      <c r="S264" s="141" t="s">
        <v>439</v>
      </c>
      <c r="T264" s="118">
        <v>262</v>
      </c>
    </row>
    <row r="265" spans="18:20" ht="15" x14ac:dyDescent="0.25">
      <c r="R265" s="141" t="s">
        <v>406</v>
      </c>
      <c r="S265" s="141" t="s">
        <v>440</v>
      </c>
      <c r="T265" s="118">
        <v>263</v>
      </c>
    </row>
    <row r="266" spans="18:20" ht="15" x14ac:dyDescent="0.25">
      <c r="R266" s="141" t="s">
        <v>406</v>
      </c>
      <c r="S266" s="141" t="s">
        <v>441</v>
      </c>
      <c r="T266" s="118">
        <v>264</v>
      </c>
    </row>
    <row r="267" spans="18:20" ht="15" x14ac:dyDescent="0.25">
      <c r="R267" s="141" t="s">
        <v>406</v>
      </c>
      <c r="S267" s="141" t="s">
        <v>442</v>
      </c>
      <c r="T267" s="118">
        <v>265</v>
      </c>
    </row>
    <row r="268" spans="18:20" ht="15" x14ac:dyDescent="0.25">
      <c r="R268" s="141" t="s">
        <v>406</v>
      </c>
      <c r="S268" s="141" t="s">
        <v>443</v>
      </c>
      <c r="T268" s="118">
        <v>266</v>
      </c>
    </row>
    <row r="269" spans="18:20" ht="15" x14ac:dyDescent="0.25">
      <c r="R269" s="141" t="s">
        <v>406</v>
      </c>
      <c r="S269" s="141" t="s">
        <v>444</v>
      </c>
      <c r="T269" s="118">
        <v>267</v>
      </c>
    </row>
    <row r="270" spans="18:20" ht="15" x14ac:dyDescent="0.25">
      <c r="R270" s="141" t="s">
        <v>406</v>
      </c>
      <c r="S270" s="141" t="s">
        <v>445</v>
      </c>
      <c r="T270" s="118">
        <v>268</v>
      </c>
    </row>
    <row r="271" spans="18:20" ht="15" x14ac:dyDescent="0.25">
      <c r="R271" s="141" t="s">
        <v>406</v>
      </c>
      <c r="S271" s="141" t="s">
        <v>446</v>
      </c>
      <c r="T271" s="118">
        <v>269</v>
      </c>
    </row>
    <row r="272" spans="18:20" ht="15" x14ac:dyDescent="0.25">
      <c r="R272" s="141" t="s">
        <v>406</v>
      </c>
      <c r="S272" s="141" t="s">
        <v>447</v>
      </c>
      <c r="T272" s="118">
        <v>270</v>
      </c>
    </row>
    <row r="273" spans="18:20" ht="15" x14ac:dyDescent="0.25">
      <c r="R273" s="141" t="s">
        <v>406</v>
      </c>
      <c r="S273" s="141" t="s">
        <v>448</v>
      </c>
      <c r="T273" s="118">
        <v>271</v>
      </c>
    </row>
    <row r="274" spans="18:20" ht="15" x14ac:dyDescent="0.25">
      <c r="R274" s="141" t="s">
        <v>406</v>
      </c>
      <c r="S274" s="141" t="s">
        <v>449</v>
      </c>
      <c r="T274" s="118">
        <v>272</v>
      </c>
    </row>
    <row r="275" spans="18:20" ht="15" x14ac:dyDescent="0.25">
      <c r="R275" s="141" t="s">
        <v>406</v>
      </c>
      <c r="S275" s="141" t="s">
        <v>450</v>
      </c>
      <c r="T275" s="118">
        <v>273</v>
      </c>
    </row>
    <row r="276" spans="18:20" ht="15" x14ac:dyDescent="0.25">
      <c r="R276" s="141" t="s">
        <v>406</v>
      </c>
      <c r="S276" s="141" t="s">
        <v>451</v>
      </c>
      <c r="T276" s="118">
        <v>274</v>
      </c>
    </row>
    <row r="277" spans="18:20" ht="15" x14ac:dyDescent="0.25">
      <c r="R277" s="141" t="s">
        <v>406</v>
      </c>
      <c r="S277" s="141" t="s">
        <v>452</v>
      </c>
      <c r="T277" s="118">
        <v>275</v>
      </c>
    </row>
    <row r="278" spans="18:20" ht="15" x14ac:dyDescent="0.25">
      <c r="R278" s="141" t="s">
        <v>406</v>
      </c>
      <c r="S278" s="141" t="s">
        <v>453</v>
      </c>
      <c r="T278" s="118">
        <v>276</v>
      </c>
    </row>
    <row r="279" spans="18:20" ht="15" x14ac:dyDescent="0.25">
      <c r="R279" s="141" t="s">
        <v>406</v>
      </c>
      <c r="S279" s="141" t="s">
        <v>454</v>
      </c>
      <c r="T279" s="118">
        <v>277</v>
      </c>
    </row>
    <row r="280" spans="18:20" ht="15" x14ac:dyDescent="0.25">
      <c r="R280" s="141" t="s">
        <v>406</v>
      </c>
      <c r="S280" s="141" t="s">
        <v>455</v>
      </c>
      <c r="T280" s="118">
        <v>278</v>
      </c>
    </row>
    <row r="281" spans="18:20" ht="15" x14ac:dyDescent="0.25">
      <c r="R281" s="141" t="s">
        <v>406</v>
      </c>
      <c r="S281" s="141" t="s">
        <v>456</v>
      </c>
      <c r="T281" s="118">
        <v>279</v>
      </c>
    </row>
    <row r="282" spans="18:20" ht="15" x14ac:dyDescent="0.25">
      <c r="R282" s="141" t="s">
        <v>406</v>
      </c>
      <c r="S282" s="141" t="s">
        <v>457</v>
      </c>
      <c r="T282" s="118">
        <v>280</v>
      </c>
    </row>
    <row r="283" spans="18:20" ht="15" x14ac:dyDescent="0.25">
      <c r="R283" s="141" t="s">
        <v>406</v>
      </c>
      <c r="S283" s="141" t="s">
        <v>458</v>
      </c>
      <c r="T283" s="118">
        <v>281</v>
      </c>
    </row>
    <row r="284" spans="18:20" ht="15" x14ac:dyDescent="0.25">
      <c r="R284" s="141" t="s">
        <v>406</v>
      </c>
      <c r="S284" s="141" t="s">
        <v>459</v>
      </c>
      <c r="T284" s="118">
        <v>282</v>
      </c>
    </row>
    <row r="285" spans="18:20" ht="15" x14ac:dyDescent="0.25">
      <c r="R285" s="141" t="s">
        <v>406</v>
      </c>
      <c r="S285" s="141" t="s">
        <v>460</v>
      </c>
      <c r="T285" s="118">
        <v>283</v>
      </c>
    </row>
    <row r="286" spans="18:20" ht="15" x14ac:dyDescent="0.25">
      <c r="R286" s="141" t="s">
        <v>406</v>
      </c>
      <c r="S286" s="141" t="s">
        <v>461</v>
      </c>
      <c r="T286" s="118">
        <v>284</v>
      </c>
    </row>
    <row r="287" spans="18:20" ht="15" x14ac:dyDescent="0.25">
      <c r="R287" s="141" t="s">
        <v>406</v>
      </c>
      <c r="S287" s="141" t="s">
        <v>462</v>
      </c>
      <c r="T287" s="118">
        <v>285</v>
      </c>
    </row>
    <row r="288" spans="18:20" ht="15" x14ac:dyDescent="0.25">
      <c r="R288" s="141" t="s">
        <v>406</v>
      </c>
      <c r="S288" s="141" t="s">
        <v>463</v>
      </c>
      <c r="T288" s="118">
        <v>286</v>
      </c>
    </row>
    <row r="289" spans="18:20" ht="15" x14ac:dyDescent="0.25">
      <c r="R289" s="141" t="s">
        <v>406</v>
      </c>
      <c r="S289" s="141" t="s">
        <v>464</v>
      </c>
      <c r="T289" s="118">
        <v>287</v>
      </c>
    </row>
    <row r="290" spans="18:20" ht="15" x14ac:dyDescent="0.25">
      <c r="R290" s="141" t="s">
        <v>406</v>
      </c>
      <c r="S290" s="141" t="s">
        <v>465</v>
      </c>
      <c r="T290" s="118">
        <v>288</v>
      </c>
    </row>
    <row r="291" spans="18:20" ht="15" x14ac:dyDescent="0.25">
      <c r="R291" s="141" t="s">
        <v>406</v>
      </c>
      <c r="S291" s="141" t="s">
        <v>466</v>
      </c>
      <c r="T291" s="118">
        <v>289</v>
      </c>
    </row>
    <row r="292" spans="18:20" ht="15" x14ac:dyDescent="0.25">
      <c r="R292" s="141" t="s">
        <v>406</v>
      </c>
      <c r="S292" s="141" t="s">
        <v>467</v>
      </c>
      <c r="T292" s="118">
        <v>290</v>
      </c>
    </row>
    <row r="293" spans="18:20" ht="15" x14ac:dyDescent="0.25">
      <c r="R293" s="141" t="s">
        <v>406</v>
      </c>
      <c r="S293" s="141" t="s">
        <v>468</v>
      </c>
      <c r="T293" s="118">
        <v>291</v>
      </c>
    </row>
    <row r="294" spans="18:20" ht="15" x14ac:dyDescent="0.25">
      <c r="R294" s="141" t="s">
        <v>406</v>
      </c>
      <c r="S294" s="141" t="s">
        <v>469</v>
      </c>
      <c r="T294" s="118">
        <v>292</v>
      </c>
    </row>
    <row r="295" spans="18:20" ht="15" x14ac:dyDescent="0.25">
      <c r="R295" s="141" t="s">
        <v>406</v>
      </c>
      <c r="S295" s="141" t="s">
        <v>470</v>
      </c>
      <c r="T295" s="118">
        <v>293</v>
      </c>
    </row>
    <row r="296" spans="18:20" ht="15" x14ac:dyDescent="0.25">
      <c r="R296" s="141" t="s">
        <v>406</v>
      </c>
      <c r="S296" s="141" t="s">
        <v>471</v>
      </c>
      <c r="T296" s="118">
        <v>294</v>
      </c>
    </row>
    <row r="297" spans="18:20" ht="15" x14ac:dyDescent="0.25">
      <c r="R297" s="141" t="s">
        <v>406</v>
      </c>
      <c r="S297" s="141" t="s">
        <v>472</v>
      </c>
      <c r="T297" s="118">
        <v>295</v>
      </c>
    </row>
    <row r="298" spans="18:20" ht="15" x14ac:dyDescent="0.25">
      <c r="R298" s="141" t="s">
        <v>406</v>
      </c>
      <c r="S298" s="141" t="s">
        <v>473</v>
      </c>
      <c r="T298" s="118">
        <v>296</v>
      </c>
    </row>
    <row r="299" spans="18:20" ht="15" x14ac:dyDescent="0.25">
      <c r="R299" s="141" t="s">
        <v>406</v>
      </c>
      <c r="S299" s="141" t="s">
        <v>474</v>
      </c>
      <c r="T299" s="118">
        <v>297</v>
      </c>
    </row>
    <row r="300" spans="18:20" ht="15" x14ac:dyDescent="0.25">
      <c r="R300" s="141" t="s">
        <v>406</v>
      </c>
      <c r="S300" s="141" t="s">
        <v>475</v>
      </c>
      <c r="T300" s="118">
        <v>298</v>
      </c>
    </row>
    <row r="301" spans="18:20" ht="15" x14ac:dyDescent="0.25">
      <c r="R301" s="141" t="s">
        <v>406</v>
      </c>
      <c r="S301" s="141" t="s">
        <v>476</v>
      </c>
      <c r="T301" s="118">
        <v>299</v>
      </c>
    </row>
    <row r="302" spans="18:20" ht="15" x14ac:dyDescent="0.25">
      <c r="R302" s="141" t="s">
        <v>477</v>
      </c>
      <c r="S302" s="141" t="s">
        <v>478</v>
      </c>
      <c r="T302" s="118">
        <v>300</v>
      </c>
    </row>
    <row r="303" spans="18:20" ht="15" x14ac:dyDescent="0.25">
      <c r="R303" s="141" t="s">
        <v>477</v>
      </c>
      <c r="S303" s="141" t="s">
        <v>479</v>
      </c>
      <c r="T303" s="118">
        <v>301</v>
      </c>
    </row>
    <row r="304" spans="18:20" ht="15" x14ac:dyDescent="0.25">
      <c r="R304" s="141" t="s">
        <v>477</v>
      </c>
      <c r="S304" s="141" t="s">
        <v>480</v>
      </c>
      <c r="T304" s="118">
        <v>302</v>
      </c>
    </row>
    <row r="305" spans="18:20" ht="15" x14ac:dyDescent="0.25">
      <c r="R305" s="141" t="s">
        <v>477</v>
      </c>
      <c r="S305" s="141" t="s">
        <v>481</v>
      </c>
      <c r="T305" s="118">
        <v>303</v>
      </c>
    </row>
    <row r="306" spans="18:20" ht="15" x14ac:dyDescent="0.25">
      <c r="R306" s="141" t="s">
        <v>477</v>
      </c>
      <c r="S306" s="141" t="s">
        <v>482</v>
      </c>
      <c r="T306" s="118">
        <v>304</v>
      </c>
    </row>
    <row r="307" spans="18:20" ht="15" x14ac:dyDescent="0.25">
      <c r="R307" s="141" t="s">
        <v>477</v>
      </c>
      <c r="S307" s="141" t="s">
        <v>483</v>
      </c>
      <c r="T307" s="118">
        <v>305</v>
      </c>
    </row>
    <row r="308" spans="18:20" ht="15" x14ac:dyDescent="0.25">
      <c r="R308" s="141" t="s">
        <v>477</v>
      </c>
      <c r="S308" s="141" t="s">
        <v>484</v>
      </c>
      <c r="T308" s="118">
        <v>306</v>
      </c>
    </row>
    <row r="309" spans="18:20" ht="15" x14ac:dyDescent="0.25">
      <c r="R309" s="141" t="s">
        <v>477</v>
      </c>
      <c r="S309" s="141" t="s">
        <v>485</v>
      </c>
      <c r="T309" s="118">
        <v>307</v>
      </c>
    </row>
    <row r="310" spans="18:20" ht="15" x14ac:dyDescent="0.25">
      <c r="R310" s="141" t="s">
        <v>477</v>
      </c>
      <c r="S310" s="141" t="s">
        <v>486</v>
      </c>
      <c r="T310" s="118">
        <v>308</v>
      </c>
    </row>
    <row r="311" spans="18:20" ht="15" x14ac:dyDescent="0.25">
      <c r="R311" s="141" t="s">
        <v>477</v>
      </c>
      <c r="S311" s="141" t="s">
        <v>487</v>
      </c>
      <c r="T311" s="118">
        <v>309</v>
      </c>
    </row>
    <row r="312" spans="18:20" ht="15" x14ac:dyDescent="0.25">
      <c r="R312" s="141" t="s">
        <v>477</v>
      </c>
      <c r="S312" s="141" t="s">
        <v>168</v>
      </c>
      <c r="T312" s="118">
        <v>310</v>
      </c>
    </row>
    <row r="313" spans="18:20" ht="15" x14ac:dyDescent="0.25">
      <c r="R313" s="141" t="s">
        <v>477</v>
      </c>
      <c r="S313" s="141" t="s">
        <v>488</v>
      </c>
      <c r="T313" s="118">
        <v>311</v>
      </c>
    </row>
    <row r="314" spans="18:20" ht="15" x14ac:dyDescent="0.25">
      <c r="R314" s="141" t="s">
        <v>477</v>
      </c>
      <c r="S314" s="141" t="s">
        <v>489</v>
      </c>
      <c r="T314" s="118">
        <v>312</v>
      </c>
    </row>
    <row r="315" spans="18:20" ht="15" x14ac:dyDescent="0.25">
      <c r="R315" s="141" t="s">
        <v>477</v>
      </c>
      <c r="S315" s="141" t="s">
        <v>490</v>
      </c>
      <c r="T315" s="118">
        <v>313</v>
      </c>
    </row>
    <row r="316" spans="18:20" ht="15" x14ac:dyDescent="0.25">
      <c r="R316" s="141" t="s">
        <v>477</v>
      </c>
      <c r="S316" s="141" t="s">
        <v>491</v>
      </c>
      <c r="T316" s="118">
        <v>314</v>
      </c>
    </row>
    <row r="317" spans="18:20" ht="15" x14ac:dyDescent="0.25">
      <c r="R317" s="141" t="s">
        <v>477</v>
      </c>
      <c r="S317" s="141" t="s">
        <v>492</v>
      </c>
      <c r="T317" s="118">
        <v>315</v>
      </c>
    </row>
    <row r="318" spans="18:20" ht="15" x14ac:dyDescent="0.25">
      <c r="R318" s="141" t="s">
        <v>477</v>
      </c>
      <c r="S318" s="141" t="s">
        <v>493</v>
      </c>
      <c r="T318" s="118">
        <v>316</v>
      </c>
    </row>
    <row r="319" spans="18:20" ht="15" x14ac:dyDescent="0.25">
      <c r="R319" s="141" t="s">
        <v>477</v>
      </c>
      <c r="S319" s="141" t="s">
        <v>494</v>
      </c>
      <c r="T319" s="118">
        <v>317</v>
      </c>
    </row>
    <row r="320" spans="18:20" ht="15" x14ac:dyDescent="0.25">
      <c r="R320" s="141" t="s">
        <v>477</v>
      </c>
      <c r="S320" s="141" t="s">
        <v>495</v>
      </c>
      <c r="T320" s="118">
        <v>318</v>
      </c>
    </row>
    <row r="321" spans="18:20" ht="15" x14ac:dyDescent="0.25">
      <c r="R321" s="141" t="s">
        <v>477</v>
      </c>
      <c r="S321" s="141" t="s">
        <v>496</v>
      </c>
      <c r="T321" s="118">
        <v>319</v>
      </c>
    </row>
    <row r="322" spans="18:20" ht="15" x14ac:dyDescent="0.25">
      <c r="R322" s="141" t="s">
        <v>477</v>
      </c>
      <c r="S322" s="141" t="s">
        <v>497</v>
      </c>
      <c r="T322" s="118">
        <v>320</v>
      </c>
    </row>
    <row r="323" spans="18:20" ht="15" x14ac:dyDescent="0.25">
      <c r="R323" s="141" t="s">
        <v>477</v>
      </c>
      <c r="S323" s="141" t="s">
        <v>498</v>
      </c>
      <c r="T323" s="118">
        <v>321</v>
      </c>
    </row>
    <row r="324" spans="18:20" ht="15" x14ac:dyDescent="0.25">
      <c r="R324" s="141" t="s">
        <v>477</v>
      </c>
      <c r="S324" s="141" t="s">
        <v>499</v>
      </c>
      <c r="T324" s="118">
        <v>322</v>
      </c>
    </row>
    <row r="325" spans="18:20" ht="15" x14ac:dyDescent="0.25">
      <c r="R325" s="141" t="s">
        <v>477</v>
      </c>
      <c r="S325" s="141" t="s">
        <v>500</v>
      </c>
      <c r="T325" s="118">
        <v>323</v>
      </c>
    </row>
    <row r="326" spans="18:20" ht="15" x14ac:dyDescent="0.25">
      <c r="R326" s="141" t="s">
        <v>477</v>
      </c>
      <c r="S326" s="141" t="s">
        <v>501</v>
      </c>
      <c r="T326" s="118">
        <v>324</v>
      </c>
    </row>
    <row r="327" spans="18:20" ht="15" x14ac:dyDescent="0.25">
      <c r="R327" s="141" t="s">
        <v>477</v>
      </c>
      <c r="S327" s="141" t="s">
        <v>502</v>
      </c>
      <c r="T327" s="118">
        <v>325</v>
      </c>
    </row>
    <row r="328" spans="18:20" ht="15" x14ac:dyDescent="0.25">
      <c r="R328" s="141" t="s">
        <v>477</v>
      </c>
      <c r="S328" s="141" t="s">
        <v>503</v>
      </c>
      <c r="T328" s="118">
        <v>326</v>
      </c>
    </row>
    <row r="329" spans="18:20" ht="15" x14ac:dyDescent="0.25">
      <c r="R329" s="141" t="s">
        <v>477</v>
      </c>
      <c r="S329" s="141" t="s">
        <v>504</v>
      </c>
      <c r="T329" s="118">
        <v>327</v>
      </c>
    </row>
    <row r="330" spans="18:20" ht="15" x14ac:dyDescent="0.25">
      <c r="R330" s="141" t="s">
        <v>477</v>
      </c>
      <c r="S330" s="141" t="s">
        <v>505</v>
      </c>
      <c r="T330" s="118">
        <v>328</v>
      </c>
    </row>
    <row r="331" spans="18:20" ht="15" x14ac:dyDescent="0.25">
      <c r="R331" s="141" t="s">
        <v>477</v>
      </c>
      <c r="S331" s="141" t="s">
        <v>506</v>
      </c>
      <c r="T331" s="118">
        <v>329</v>
      </c>
    </row>
    <row r="332" spans="18:20" ht="15" x14ac:dyDescent="0.25">
      <c r="R332" s="141" t="s">
        <v>477</v>
      </c>
      <c r="S332" s="141" t="s">
        <v>507</v>
      </c>
      <c r="T332" s="118">
        <v>330</v>
      </c>
    </row>
    <row r="333" spans="18:20" ht="15" x14ac:dyDescent="0.25">
      <c r="R333" s="141" t="s">
        <v>477</v>
      </c>
      <c r="S333" s="141" t="s">
        <v>508</v>
      </c>
      <c r="T333" s="118">
        <v>331</v>
      </c>
    </row>
    <row r="334" spans="18:20" ht="15" x14ac:dyDescent="0.25">
      <c r="R334" s="141" t="s">
        <v>477</v>
      </c>
      <c r="S334" s="141" t="s">
        <v>509</v>
      </c>
      <c r="T334" s="118">
        <v>332</v>
      </c>
    </row>
    <row r="335" spans="18:20" ht="15" x14ac:dyDescent="0.25">
      <c r="R335" s="141" t="s">
        <v>477</v>
      </c>
      <c r="S335" s="141" t="s">
        <v>510</v>
      </c>
      <c r="T335" s="118">
        <v>333</v>
      </c>
    </row>
    <row r="336" spans="18:20" ht="15" x14ac:dyDescent="0.25">
      <c r="R336" s="141" t="s">
        <v>477</v>
      </c>
      <c r="S336" s="141" t="s">
        <v>511</v>
      </c>
      <c r="T336" s="118">
        <v>334</v>
      </c>
    </row>
    <row r="337" spans="18:20" ht="15" x14ac:dyDescent="0.25">
      <c r="R337" s="141" t="s">
        <v>477</v>
      </c>
      <c r="S337" s="141" t="s">
        <v>512</v>
      </c>
      <c r="T337" s="118">
        <v>335</v>
      </c>
    </row>
    <row r="338" spans="18:20" ht="15" x14ac:dyDescent="0.25">
      <c r="R338" s="141" t="s">
        <v>477</v>
      </c>
      <c r="S338" s="141" t="s">
        <v>513</v>
      </c>
      <c r="T338" s="118">
        <v>336</v>
      </c>
    </row>
    <row r="339" spans="18:20" ht="15" x14ac:dyDescent="0.25">
      <c r="R339" s="141" t="s">
        <v>477</v>
      </c>
      <c r="S339" s="141" t="s">
        <v>514</v>
      </c>
      <c r="T339" s="118">
        <v>337</v>
      </c>
    </row>
    <row r="340" spans="18:20" ht="15" x14ac:dyDescent="0.25">
      <c r="R340" s="141" t="s">
        <v>477</v>
      </c>
      <c r="S340" s="141" t="s">
        <v>515</v>
      </c>
      <c r="T340" s="118">
        <v>338</v>
      </c>
    </row>
    <row r="341" spans="18:20" ht="15" x14ac:dyDescent="0.25">
      <c r="R341" s="141" t="s">
        <v>477</v>
      </c>
      <c r="S341" s="141" t="s">
        <v>516</v>
      </c>
      <c r="T341" s="118">
        <v>339</v>
      </c>
    </row>
    <row r="342" spans="18:20" ht="15" x14ac:dyDescent="0.25">
      <c r="R342" s="141" t="s">
        <v>477</v>
      </c>
      <c r="S342" s="141" t="s">
        <v>517</v>
      </c>
      <c r="T342" s="118">
        <v>340</v>
      </c>
    </row>
    <row r="343" spans="18:20" ht="15" x14ac:dyDescent="0.25">
      <c r="R343" s="141" t="s">
        <v>518</v>
      </c>
      <c r="S343" s="141" t="s">
        <v>519</v>
      </c>
      <c r="T343" s="118">
        <v>341</v>
      </c>
    </row>
    <row r="344" spans="18:20" ht="15" x14ac:dyDescent="0.25">
      <c r="R344" s="141" t="s">
        <v>518</v>
      </c>
      <c r="S344" s="141" t="s">
        <v>520</v>
      </c>
      <c r="T344" s="118">
        <v>342</v>
      </c>
    </row>
    <row r="345" spans="18:20" ht="15" x14ac:dyDescent="0.25">
      <c r="R345" s="141" t="s">
        <v>518</v>
      </c>
      <c r="S345" s="141" t="s">
        <v>521</v>
      </c>
      <c r="T345" s="118">
        <v>343</v>
      </c>
    </row>
    <row r="346" spans="18:20" ht="15" x14ac:dyDescent="0.25">
      <c r="R346" s="141" t="s">
        <v>518</v>
      </c>
      <c r="S346" s="141" t="s">
        <v>522</v>
      </c>
      <c r="T346" s="118">
        <v>344</v>
      </c>
    </row>
    <row r="347" spans="18:20" ht="15" x14ac:dyDescent="0.25">
      <c r="R347" s="141" t="s">
        <v>518</v>
      </c>
      <c r="S347" s="141" t="s">
        <v>523</v>
      </c>
      <c r="T347" s="118">
        <v>345</v>
      </c>
    </row>
    <row r="348" spans="18:20" ht="15" x14ac:dyDescent="0.25">
      <c r="R348" s="141" t="s">
        <v>518</v>
      </c>
      <c r="S348" s="141" t="s">
        <v>524</v>
      </c>
      <c r="T348" s="118">
        <v>346</v>
      </c>
    </row>
    <row r="349" spans="18:20" ht="15" x14ac:dyDescent="0.25">
      <c r="R349" s="141" t="s">
        <v>518</v>
      </c>
      <c r="S349" s="141" t="s">
        <v>525</v>
      </c>
      <c r="T349" s="118">
        <v>347</v>
      </c>
    </row>
    <row r="350" spans="18:20" ht="15" x14ac:dyDescent="0.25">
      <c r="R350" s="141" t="s">
        <v>518</v>
      </c>
      <c r="S350" s="141" t="s">
        <v>526</v>
      </c>
      <c r="T350" s="118">
        <v>348</v>
      </c>
    </row>
    <row r="351" spans="18:20" ht="15" x14ac:dyDescent="0.25">
      <c r="R351" s="141" t="s">
        <v>518</v>
      </c>
      <c r="S351" s="141" t="s">
        <v>527</v>
      </c>
      <c r="T351" s="118">
        <v>349</v>
      </c>
    </row>
    <row r="352" spans="18:20" ht="15" x14ac:dyDescent="0.25">
      <c r="R352" s="141" t="s">
        <v>518</v>
      </c>
      <c r="S352" s="141" t="s">
        <v>528</v>
      </c>
      <c r="T352" s="118">
        <v>350</v>
      </c>
    </row>
    <row r="353" spans="18:20" ht="15" x14ac:dyDescent="0.25">
      <c r="R353" s="141" t="s">
        <v>518</v>
      </c>
      <c r="S353" s="141" t="s">
        <v>529</v>
      </c>
      <c r="T353" s="118">
        <v>351</v>
      </c>
    </row>
    <row r="354" spans="18:20" ht="15" x14ac:dyDescent="0.25">
      <c r="R354" s="141" t="s">
        <v>518</v>
      </c>
      <c r="S354" s="141" t="s">
        <v>530</v>
      </c>
      <c r="T354" s="118">
        <v>352</v>
      </c>
    </row>
    <row r="355" spans="18:20" ht="15" x14ac:dyDescent="0.25">
      <c r="R355" s="141" t="s">
        <v>518</v>
      </c>
      <c r="S355" s="141" t="s">
        <v>531</v>
      </c>
      <c r="T355" s="118">
        <v>353</v>
      </c>
    </row>
    <row r="356" spans="18:20" ht="15" x14ac:dyDescent="0.25">
      <c r="R356" s="141" t="s">
        <v>518</v>
      </c>
      <c r="S356" s="141" t="s">
        <v>532</v>
      </c>
      <c r="T356" s="118">
        <v>354</v>
      </c>
    </row>
    <row r="357" spans="18:20" ht="15" x14ac:dyDescent="0.25">
      <c r="R357" s="141" t="s">
        <v>518</v>
      </c>
      <c r="S357" s="141" t="s">
        <v>533</v>
      </c>
      <c r="T357" s="118">
        <v>355</v>
      </c>
    </row>
    <row r="358" spans="18:20" ht="15" x14ac:dyDescent="0.25">
      <c r="R358" s="141" t="s">
        <v>518</v>
      </c>
      <c r="S358" s="141" t="s">
        <v>534</v>
      </c>
      <c r="T358" s="118">
        <v>356</v>
      </c>
    </row>
    <row r="359" spans="18:20" ht="15" x14ac:dyDescent="0.25">
      <c r="R359" s="141" t="s">
        <v>518</v>
      </c>
      <c r="S359" s="141" t="s">
        <v>535</v>
      </c>
      <c r="T359" s="118">
        <v>357</v>
      </c>
    </row>
    <row r="360" spans="18:20" ht="15" x14ac:dyDescent="0.25">
      <c r="R360" s="141" t="s">
        <v>518</v>
      </c>
      <c r="S360" s="141" t="s">
        <v>536</v>
      </c>
      <c r="T360" s="118">
        <v>358</v>
      </c>
    </row>
    <row r="361" spans="18:20" ht="15" x14ac:dyDescent="0.25">
      <c r="R361" s="141" t="s">
        <v>518</v>
      </c>
      <c r="S361" s="141" t="s">
        <v>537</v>
      </c>
      <c r="T361" s="118">
        <v>359</v>
      </c>
    </row>
    <row r="362" spans="18:20" ht="15" x14ac:dyDescent="0.25">
      <c r="R362" s="141" t="s">
        <v>518</v>
      </c>
      <c r="S362" s="141" t="s">
        <v>538</v>
      </c>
      <c r="T362" s="118">
        <v>360</v>
      </c>
    </row>
    <row r="363" spans="18:20" ht="15" x14ac:dyDescent="0.25">
      <c r="R363" s="141" t="s">
        <v>518</v>
      </c>
      <c r="S363" s="141" t="s">
        <v>539</v>
      </c>
      <c r="T363" s="118">
        <v>361</v>
      </c>
    </row>
    <row r="364" spans="18:20" ht="15" x14ac:dyDescent="0.25">
      <c r="R364" s="141" t="s">
        <v>518</v>
      </c>
      <c r="S364" s="141" t="s">
        <v>540</v>
      </c>
      <c r="T364" s="118">
        <v>362</v>
      </c>
    </row>
    <row r="365" spans="18:20" ht="15" x14ac:dyDescent="0.25">
      <c r="R365" s="141" t="s">
        <v>518</v>
      </c>
      <c r="S365" s="141" t="s">
        <v>541</v>
      </c>
      <c r="T365" s="118">
        <v>363</v>
      </c>
    </row>
    <row r="366" spans="18:20" ht="15" x14ac:dyDescent="0.25">
      <c r="R366" s="141" t="s">
        <v>518</v>
      </c>
      <c r="S366" s="141" t="s">
        <v>542</v>
      </c>
      <c r="T366" s="118">
        <v>364</v>
      </c>
    </row>
    <row r="367" spans="18:20" ht="15" x14ac:dyDescent="0.25">
      <c r="R367" s="141" t="s">
        <v>518</v>
      </c>
      <c r="S367" s="141" t="s">
        <v>543</v>
      </c>
      <c r="T367" s="118">
        <v>365</v>
      </c>
    </row>
    <row r="368" spans="18:20" ht="15" x14ac:dyDescent="0.25">
      <c r="R368" s="141" t="s">
        <v>518</v>
      </c>
      <c r="S368" s="141" t="s">
        <v>544</v>
      </c>
      <c r="T368" s="118">
        <v>366</v>
      </c>
    </row>
    <row r="369" spans="18:20" ht="15" x14ac:dyDescent="0.25">
      <c r="R369" s="141" t="s">
        <v>518</v>
      </c>
      <c r="S369" s="141" t="s">
        <v>545</v>
      </c>
      <c r="T369" s="118">
        <v>367</v>
      </c>
    </row>
    <row r="370" spans="18:20" ht="15" x14ac:dyDescent="0.25">
      <c r="R370" s="141" t="s">
        <v>518</v>
      </c>
      <c r="S370" s="141" t="s">
        <v>546</v>
      </c>
      <c r="T370" s="118">
        <v>368</v>
      </c>
    </row>
    <row r="371" spans="18:20" ht="15" x14ac:dyDescent="0.25">
      <c r="R371" s="141" t="s">
        <v>518</v>
      </c>
      <c r="S371" s="141" t="s">
        <v>547</v>
      </c>
      <c r="T371" s="118">
        <v>369</v>
      </c>
    </row>
    <row r="372" spans="18:20" ht="15" x14ac:dyDescent="0.25">
      <c r="R372" s="141" t="s">
        <v>518</v>
      </c>
      <c r="S372" s="141" t="s">
        <v>548</v>
      </c>
      <c r="T372" s="118">
        <v>370</v>
      </c>
    </row>
    <row r="373" spans="18:20" ht="15" x14ac:dyDescent="0.25">
      <c r="R373" s="141" t="s">
        <v>518</v>
      </c>
      <c r="S373" s="141" t="s">
        <v>549</v>
      </c>
      <c r="T373" s="118">
        <v>371</v>
      </c>
    </row>
    <row r="374" spans="18:20" ht="15" x14ac:dyDescent="0.25">
      <c r="R374" s="141" t="s">
        <v>518</v>
      </c>
      <c r="S374" s="141" t="s">
        <v>550</v>
      </c>
      <c r="T374" s="118">
        <v>372</v>
      </c>
    </row>
    <row r="375" spans="18:20" ht="15" x14ac:dyDescent="0.25">
      <c r="R375" s="141" t="s">
        <v>518</v>
      </c>
      <c r="S375" s="141" t="s">
        <v>551</v>
      </c>
      <c r="T375" s="118">
        <v>373</v>
      </c>
    </row>
    <row r="376" spans="18:20" ht="15" x14ac:dyDescent="0.25">
      <c r="R376" s="141" t="s">
        <v>518</v>
      </c>
      <c r="S376" s="141" t="s">
        <v>169</v>
      </c>
      <c r="T376" s="118">
        <v>374</v>
      </c>
    </row>
    <row r="377" spans="18:20" ht="15" x14ac:dyDescent="0.25">
      <c r="R377" s="141" t="s">
        <v>518</v>
      </c>
      <c r="S377" s="141" t="s">
        <v>552</v>
      </c>
      <c r="T377" s="118">
        <v>375</v>
      </c>
    </row>
    <row r="378" spans="18:20" ht="15" x14ac:dyDescent="0.25">
      <c r="R378" s="141" t="s">
        <v>518</v>
      </c>
      <c r="S378" s="141" t="s">
        <v>553</v>
      </c>
      <c r="T378" s="118">
        <v>376</v>
      </c>
    </row>
    <row r="379" spans="18:20" ht="15" x14ac:dyDescent="0.25">
      <c r="R379" s="141" t="s">
        <v>518</v>
      </c>
      <c r="S379" s="141" t="s">
        <v>554</v>
      </c>
      <c r="T379" s="118">
        <v>377</v>
      </c>
    </row>
    <row r="380" spans="18:20" ht="15" x14ac:dyDescent="0.25">
      <c r="R380" s="141" t="s">
        <v>518</v>
      </c>
      <c r="S380" s="141" t="s">
        <v>555</v>
      </c>
      <c r="T380" s="118">
        <v>378</v>
      </c>
    </row>
    <row r="381" spans="18:20" ht="15" x14ac:dyDescent="0.25">
      <c r="R381" s="141" t="s">
        <v>518</v>
      </c>
      <c r="S381" s="141" t="s">
        <v>556</v>
      </c>
      <c r="T381" s="118">
        <v>379</v>
      </c>
    </row>
    <row r="382" spans="18:20" ht="15" x14ac:dyDescent="0.25">
      <c r="R382" s="141" t="s">
        <v>518</v>
      </c>
      <c r="S382" s="141" t="s">
        <v>557</v>
      </c>
      <c r="T382" s="118">
        <v>380</v>
      </c>
    </row>
    <row r="383" spans="18:20" ht="15" x14ac:dyDescent="0.25">
      <c r="R383" s="141" t="s">
        <v>518</v>
      </c>
      <c r="S383" s="141" t="s">
        <v>558</v>
      </c>
      <c r="T383" s="118">
        <v>381</v>
      </c>
    </row>
    <row r="384" spans="18:20" ht="15" x14ac:dyDescent="0.25">
      <c r="R384" s="141" t="s">
        <v>518</v>
      </c>
      <c r="S384" s="141" t="s">
        <v>559</v>
      </c>
      <c r="T384" s="118">
        <v>382</v>
      </c>
    </row>
    <row r="385" spans="18:20" ht="15" x14ac:dyDescent="0.25">
      <c r="R385" s="141" t="s">
        <v>518</v>
      </c>
      <c r="S385" s="141" t="s">
        <v>560</v>
      </c>
      <c r="T385" s="118">
        <v>383</v>
      </c>
    </row>
    <row r="386" spans="18:20" ht="15" x14ac:dyDescent="0.25">
      <c r="R386" s="141" t="s">
        <v>561</v>
      </c>
      <c r="S386" s="141" t="s">
        <v>562</v>
      </c>
      <c r="T386" s="118">
        <v>384</v>
      </c>
    </row>
    <row r="387" spans="18:20" ht="15" x14ac:dyDescent="0.25">
      <c r="R387" s="141" t="s">
        <v>561</v>
      </c>
      <c r="S387" s="141" t="s">
        <v>563</v>
      </c>
      <c r="T387" s="118">
        <v>385</v>
      </c>
    </row>
    <row r="388" spans="18:20" ht="15" x14ac:dyDescent="0.25">
      <c r="R388" s="141" t="s">
        <v>561</v>
      </c>
      <c r="S388" s="141" t="s">
        <v>564</v>
      </c>
      <c r="T388" s="118">
        <v>386</v>
      </c>
    </row>
    <row r="389" spans="18:20" ht="15" x14ac:dyDescent="0.25">
      <c r="R389" s="141" t="s">
        <v>561</v>
      </c>
      <c r="S389" s="141" t="s">
        <v>565</v>
      </c>
      <c r="T389" s="118">
        <v>387</v>
      </c>
    </row>
    <row r="390" spans="18:20" ht="15" x14ac:dyDescent="0.25">
      <c r="R390" s="141" t="s">
        <v>561</v>
      </c>
      <c r="S390" s="141" t="s">
        <v>566</v>
      </c>
      <c r="T390" s="118">
        <v>388</v>
      </c>
    </row>
    <row r="391" spans="18:20" ht="15" x14ac:dyDescent="0.25">
      <c r="R391" s="141" t="s">
        <v>561</v>
      </c>
      <c r="S391" s="141" t="s">
        <v>567</v>
      </c>
      <c r="T391" s="118">
        <v>389</v>
      </c>
    </row>
    <row r="392" spans="18:20" ht="15" x14ac:dyDescent="0.25">
      <c r="R392" s="141" t="s">
        <v>561</v>
      </c>
      <c r="S392" s="141" t="s">
        <v>568</v>
      </c>
      <c r="T392" s="118">
        <v>390</v>
      </c>
    </row>
    <row r="393" spans="18:20" ht="15" x14ac:dyDescent="0.25">
      <c r="R393" s="141" t="s">
        <v>561</v>
      </c>
      <c r="S393" s="141" t="s">
        <v>569</v>
      </c>
      <c r="T393" s="118">
        <v>391</v>
      </c>
    </row>
    <row r="394" spans="18:20" ht="15" x14ac:dyDescent="0.25">
      <c r="R394" s="141" t="s">
        <v>561</v>
      </c>
      <c r="S394" s="141" t="s">
        <v>570</v>
      </c>
      <c r="T394" s="118">
        <v>392</v>
      </c>
    </row>
    <row r="395" spans="18:20" ht="15" x14ac:dyDescent="0.25">
      <c r="R395" s="141" t="s">
        <v>561</v>
      </c>
      <c r="S395" s="141" t="s">
        <v>571</v>
      </c>
      <c r="T395" s="118">
        <v>393</v>
      </c>
    </row>
    <row r="396" spans="18:20" ht="15" x14ac:dyDescent="0.25">
      <c r="R396" s="141" t="s">
        <v>561</v>
      </c>
      <c r="S396" s="141" t="s">
        <v>170</v>
      </c>
      <c r="T396" s="118">
        <v>394</v>
      </c>
    </row>
    <row r="397" spans="18:20" ht="15" x14ac:dyDescent="0.25">
      <c r="R397" s="141" t="s">
        <v>561</v>
      </c>
      <c r="S397" s="141" t="s">
        <v>572</v>
      </c>
      <c r="T397" s="118">
        <v>395</v>
      </c>
    </row>
    <row r="398" spans="18:20" ht="15" x14ac:dyDescent="0.25">
      <c r="R398" s="141" t="s">
        <v>561</v>
      </c>
      <c r="S398" s="141" t="s">
        <v>573</v>
      </c>
      <c r="T398" s="118">
        <v>396</v>
      </c>
    </row>
    <row r="399" spans="18:20" ht="15" x14ac:dyDescent="0.25">
      <c r="R399" s="141" t="s">
        <v>561</v>
      </c>
      <c r="S399" s="141" t="s">
        <v>574</v>
      </c>
      <c r="T399" s="118">
        <v>397</v>
      </c>
    </row>
    <row r="400" spans="18:20" ht="15" x14ac:dyDescent="0.25">
      <c r="R400" s="141" t="s">
        <v>561</v>
      </c>
      <c r="S400" s="141" t="s">
        <v>575</v>
      </c>
      <c r="T400" s="118">
        <v>398</v>
      </c>
    </row>
    <row r="401" spans="18:20" ht="15" x14ac:dyDescent="0.25">
      <c r="R401" s="141" t="s">
        <v>561</v>
      </c>
      <c r="S401" s="141" t="s">
        <v>576</v>
      </c>
      <c r="T401" s="118">
        <v>399</v>
      </c>
    </row>
    <row r="402" spans="18:20" ht="15" x14ac:dyDescent="0.25">
      <c r="R402" s="141" t="s">
        <v>561</v>
      </c>
      <c r="S402" s="141" t="s">
        <v>577</v>
      </c>
      <c r="T402" s="118">
        <v>400</v>
      </c>
    </row>
    <row r="403" spans="18:20" ht="15" x14ac:dyDescent="0.25">
      <c r="R403" s="141" t="s">
        <v>561</v>
      </c>
      <c r="S403" s="141" t="s">
        <v>578</v>
      </c>
      <c r="T403" s="118">
        <v>401</v>
      </c>
    </row>
    <row r="404" spans="18:20" ht="15" x14ac:dyDescent="0.25">
      <c r="R404" s="141" t="s">
        <v>561</v>
      </c>
      <c r="S404" s="141" t="s">
        <v>579</v>
      </c>
      <c r="T404" s="118">
        <v>402</v>
      </c>
    </row>
    <row r="405" spans="18:20" ht="15" x14ac:dyDescent="0.25">
      <c r="R405" s="141" t="s">
        <v>561</v>
      </c>
      <c r="S405" s="141" t="s">
        <v>580</v>
      </c>
      <c r="T405" s="118">
        <v>403</v>
      </c>
    </row>
    <row r="406" spans="18:20" ht="15" x14ac:dyDescent="0.25">
      <c r="R406" s="141" t="s">
        <v>561</v>
      </c>
      <c r="S406" s="141" t="s">
        <v>581</v>
      </c>
      <c r="T406" s="118">
        <v>404</v>
      </c>
    </row>
    <row r="407" spans="18:20" ht="15" x14ac:dyDescent="0.25">
      <c r="R407" s="141" t="s">
        <v>561</v>
      </c>
      <c r="S407" s="141" t="s">
        <v>582</v>
      </c>
      <c r="T407" s="118">
        <v>405</v>
      </c>
    </row>
    <row r="408" spans="18:20" ht="15" x14ac:dyDescent="0.25">
      <c r="R408" s="141" t="s">
        <v>561</v>
      </c>
      <c r="S408" s="141" t="s">
        <v>583</v>
      </c>
      <c r="T408" s="118">
        <v>406</v>
      </c>
    </row>
    <row r="409" spans="18:20" ht="15" x14ac:dyDescent="0.25">
      <c r="R409" s="141" t="s">
        <v>561</v>
      </c>
      <c r="S409" s="141" t="s">
        <v>584</v>
      </c>
      <c r="T409" s="118">
        <v>407</v>
      </c>
    </row>
    <row r="410" spans="18:20" ht="15" x14ac:dyDescent="0.25">
      <c r="R410" s="141" t="s">
        <v>561</v>
      </c>
      <c r="S410" s="141" t="s">
        <v>585</v>
      </c>
      <c r="T410" s="118">
        <v>408</v>
      </c>
    </row>
    <row r="411" spans="18:20" ht="15" x14ac:dyDescent="0.25">
      <c r="R411" s="141" t="s">
        <v>561</v>
      </c>
      <c r="S411" s="141" t="s">
        <v>586</v>
      </c>
      <c r="T411" s="118">
        <v>409</v>
      </c>
    </row>
    <row r="412" spans="18:20" ht="15" x14ac:dyDescent="0.25">
      <c r="R412" s="141" t="s">
        <v>561</v>
      </c>
      <c r="S412" s="141" t="s">
        <v>587</v>
      </c>
      <c r="T412" s="118">
        <v>410</v>
      </c>
    </row>
    <row r="413" spans="18:20" ht="15" x14ac:dyDescent="0.25">
      <c r="R413" s="141" t="s">
        <v>561</v>
      </c>
      <c r="S413" s="141" t="s">
        <v>588</v>
      </c>
      <c r="T413" s="118">
        <v>411</v>
      </c>
    </row>
    <row r="414" spans="18:20" ht="15" x14ac:dyDescent="0.25">
      <c r="R414" s="141" t="s">
        <v>561</v>
      </c>
      <c r="S414" s="141" t="s">
        <v>589</v>
      </c>
      <c r="T414" s="118">
        <v>412</v>
      </c>
    </row>
    <row r="415" spans="18:20" ht="15" x14ac:dyDescent="0.25">
      <c r="R415" s="141" t="s">
        <v>561</v>
      </c>
      <c r="S415" s="141" t="s">
        <v>590</v>
      </c>
      <c r="T415" s="118">
        <v>413</v>
      </c>
    </row>
    <row r="416" spans="18:20" ht="15" x14ac:dyDescent="0.25">
      <c r="R416" s="141" t="s">
        <v>561</v>
      </c>
      <c r="S416" s="141" t="s">
        <v>591</v>
      </c>
      <c r="T416" s="118">
        <v>414</v>
      </c>
    </row>
    <row r="417" spans="18:20" ht="15" x14ac:dyDescent="0.25">
      <c r="R417" s="141" t="s">
        <v>561</v>
      </c>
      <c r="S417" s="141" t="s">
        <v>592</v>
      </c>
      <c r="T417" s="118">
        <v>415</v>
      </c>
    </row>
    <row r="418" spans="18:20" ht="15" x14ac:dyDescent="0.25">
      <c r="R418" s="141" t="s">
        <v>561</v>
      </c>
      <c r="S418" s="141" t="s">
        <v>593</v>
      </c>
      <c r="T418" s="118">
        <v>416</v>
      </c>
    </row>
    <row r="419" spans="18:20" ht="15" x14ac:dyDescent="0.25">
      <c r="R419" s="141" t="s">
        <v>561</v>
      </c>
      <c r="S419" s="141" t="s">
        <v>594</v>
      </c>
      <c r="T419" s="118">
        <v>417</v>
      </c>
    </row>
    <row r="420" spans="18:20" ht="15" x14ac:dyDescent="0.25">
      <c r="R420" s="141" t="s">
        <v>561</v>
      </c>
      <c r="S420" s="141" t="s">
        <v>595</v>
      </c>
      <c r="T420" s="118">
        <v>418</v>
      </c>
    </row>
    <row r="421" spans="18:20" ht="15" x14ac:dyDescent="0.25">
      <c r="R421" s="141" t="s">
        <v>561</v>
      </c>
      <c r="S421" s="141" t="s">
        <v>596</v>
      </c>
      <c r="T421" s="118">
        <v>419</v>
      </c>
    </row>
    <row r="422" spans="18:20" ht="15" x14ac:dyDescent="0.25">
      <c r="R422" s="141" t="s">
        <v>561</v>
      </c>
      <c r="S422" s="141" t="s">
        <v>597</v>
      </c>
      <c r="T422" s="118">
        <v>420</v>
      </c>
    </row>
    <row r="423" spans="18:20" ht="15" x14ac:dyDescent="0.25">
      <c r="R423" s="141" t="s">
        <v>561</v>
      </c>
      <c r="S423" s="141" t="s">
        <v>598</v>
      </c>
      <c r="T423" s="118">
        <v>421</v>
      </c>
    </row>
    <row r="424" spans="18:20" ht="15" x14ac:dyDescent="0.25">
      <c r="R424" s="141" t="s">
        <v>561</v>
      </c>
      <c r="S424" s="141" t="s">
        <v>599</v>
      </c>
      <c r="T424" s="118">
        <v>422</v>
      </c>
    </row>
    <row r="425" spans="18:20" ht="15" x14ac:dyDescent="0.25">
      <c r="R425" s="141" t="s">
        <v>561</v>
      </c>
      <c r="S425" s="141" t="s">
        <v>600</v>
      </c>
      <c r="T425" s="118">
        <v>423</v>
      </c>
    </row>
    <row r="426" spans="18:20" ht="15" x14ac:dyDescent="0.25">
      <c r="R426" s="141" t="s">
        <v>561</v>
      </c>
      <c r="S426" s="141" t="s">
        <v>601</v>
      </c>
      <c r="T426" s="118">
        <v>424</v>
      </c>
    </row>
    <row r="427" spans="18:20" ht="15" x14ac:dyDescent="0.25">
      <c r="R427" s="141" t="s">
        <v>561</v>
      </c>
      <c r="S427" s="141" t="s">
        <v>602</v>
      </c>
      <c r="T427" s="118">
        <v>425</v>
      </c>
    </row>
    <row r="428" spans="18:20" ht="15" x14ac:dyDescent="0.25">
      <c r="R428" s="141" t="s">
        <v>561</v>
      </c>
      <c r="S428" s="141" t="s">
        <v>603</v>
      </c>
      <c r="T428" s="118">
        <v>426</v>
      </c>
    </row>
    <row r="429" spans="18:20" ht="15" x14ac:dyDescent="0.25">
      <c r="R429" s="141" t="s">
        <v>561</v>
      </c>
      <c r="S429" s="141" t="s">
        <v>604</v>
      </c>
      <c r="T429" s="118">
        <v>427</v>
      </c>
    </row>
    <row r="430" spans="18:20" ht="15" x14ac:dyDescent="0.25">
      <c r="R430" s="141" t="s">
        <v>561</v>
      </c>
      <c r="S430" s="141" t="s">
        <v>605</v>
      </c>
      <c r="T430" s="118">
        <v>428</v>
      </c>
    </row>
    <row r="431" spans="18:20" ht="15" x14ac:dyDescent="0.25">
      <c r="R431" s="141" t="s">
        <v>561</v>
      </c>
      <c r="S431" s="141" t="s">
        <v>606</v>
      </c>
      <c r="T431" s="118">
        <v>429</v>
      </c>
    </row>
    <row r="432" spans="18:20" ht="15" x14ac:dyDescent="0.25">
      <c r="R432" s="141" t="s">
        <v>561</v>
      </c>
      <c r="S432" s="141" t="s">
        <v>607</v>
      </c>
      <c r="T432" s="118">
        <v>430</v>
      </c>
    </row>
    <row r="433" spans="18:20" ht="15" x14ac:dyDescent="0.25">
      <c r="R433" s="141" t="s">
        <v>561</v>
      </c>
      <c r="S433" s="141" t="s">
        <v>608</v>
      </c>
      <c r="T433" s="118">
        <v>431</v>
      </c>
    </row>
    <row r="434" spans="18:20" ht="15" x14ac:dyDescent="0.25">
      <c r="R434" s="141" t="s">
        <v>561</v>
      </c>
      <c r="S434" s="141" t="s">
        <v>609</v>
      </c>
      <c r="T434" s="118">
        <v>432</v>
      </c>
    </row>
    <row r="435" spans="18:20" ht="15" x14ac:dyDescent="0.25">
      <c r="R435" s="141" t="s">
        <v>561</v>
      </c>
      <c r="S435" s="141" t="s">
        <v>610</v>
      </c>
      <c r="T435" s="118">
        <v>433</v>
      </c>
    </row>
    <row r="436" spans="18:20" ht="15" x14ac:dyDescent="0.25">
      <c r="R436" s="141" t="s">
        <v>561</v>
      </c>
      <c r="S436" s="141" t="s">
        <v>611</v>
      </c>
      <c r="T436" s="118">
        <v>434</v>
      </c>
    </row>
    <row r="437" spans="18:20" ht="15" x14ac:dyDescent="0.25">
      <c r="R437" s="141" t="s">
        <v>561</v>
      </c>
      <c r="S437" s="141" t="s">
        <v>612</v>
      </c>
      <c r="T437" s="118">
        <v>435</v>
      </c>
    </row>
    <row r="438" spans="18:20" ht="15" x14ac:dyDescent="0.25">
      <c r="R438" s="141" t="s">
        <v>561</v>
      </c>
      <c r="S438" s="141" t="s">
        <v>613</v>
      </c>
      <c r="T438" s="118">
        <v>436</v>
      </c>
    </row>
    <row r="439" spans="18:20" ht="15" x14ac:dyDescent="0.25">
      <c r="R439" s="141" t="s">
        <v>561</v>
      </c>
      <c r="S439" s="141" t="s">
        <v>614</v>
      </c>
      <c r="T439" s="118">
        <v>437</v>
      </c>
    </row>
    <row r="440" spans="18:20" ht="15" x14ac:dyDescent="0.25">
      <c r="R440" s="141" t="s">
        <v>561</v>
      </c>
      <c r="S440" s="141" t="s">
        <v>615</v>
      </c>
      <c r="T440" s="118">
        <v>438</v>
      </c>
    </row>
    <row r="441" spans="18:20" ht="15" x14ac:dyDescent="0.25">
      <c r="R441" s="141" t="s">
        <v>561</v>
      </c>
      <c r="S441" s="141" t="s">
        <v>616</v>
      </c>
      <c r="T441" s="118">
        <v>439</v>
      </c>
    </row>
    <row r="442" spans="18:20" ht="15" x14ac:dyDescent="0.25">
      <c r="R442" s="141" t="s">
        <v>561</v>
      </c>
      <c r="S442" s="141" t="s">
        <v>617</v>
      </c>
      <c r="T442" s="118">
        <v>440</v>
      </c>
    </row>
    <row r="443" spans="18:20" ht="15" x14ac:dyDescent="0.25">
      <c r="R443" s="141" t="s">
        <v>561</v>
      </c>
      <c r="S443" s="141" t="s">
        <v>618</v>
      </c>
      <c r="T443" s="118">
        <v>441</v>
      </c>
    </row>
    <row r="444" spans="18:20" ht="15" x14ac:dyDescent="0.25">
      <c r="R444" s="141" t="s">
        <v>561</v>
      </c>
      <c r="S444" s="141" t="s">
        <v>619</v>
      </c>
      <c r="T444" s="118">
        <v>442</v>
      </c>
    </row>
    <row r="445" spans="18:20" ht="15" x14ac:dyDescent="0.25">
      <c r="R445" s="141" t="s">
        <v>561</v>
      </c>
      <c r="S445" s="141" t="s">
        <v>620</v>
      </c>
      <c r="T445" s="118">
        <v>443</v>
      </c>
    </row>
    <row r="446" spans="18:20" ht="15" x14ac:dyDescent="0.25">
      <c r="R446" s="141" t="s">
        <v>561</v>
      </c>
      <c r="S446" s="141" t="s">
        <v>621</v>
      </c>
      <c r="T446" s="118">
        <v>444</v>
      </c>
    </row>
    <row r="447" spans="18:20" ht="15" x14ac:dyDescent="0.25">
      <c r="R447" s="141" t="s">
        <v>561</v>
      </c>
      <c r="S447" s="141" t="s">
        <v>622</v>
      </c>
      <c r="T447" s="118">
        <v>445</v>
      </c>
    </row>
    <row r="448" spans="18:20" ht="15" x14ac:dyDescent="0.25">
      <c r="R448" s="141" t="s">
        <v>561</v>
      </c>
      <c r="S448" s="141" t="s">
        <v>623</v>
      </c>
      <c r="T448" s="118">
        <v>446</v>
      </c>
    </row>
    <row r="449" spans="18:20" ht="15" x14ac:dyDescent="0.25">
      <c r="R449" s="141" t="s">
        <v>561</v>
      </c>
      <c r="S449" s="141" t="s">
        <v>624</v>
      </c>
      <c r="T449" s="118">
        <v>447</v>
      </c>
    </row>
    <row r="450" spans="18:20" ht="15" x14ac:dyDescent="0.25">
      <c r="R450" s="141" t="s">
        <v>561</v>
      </c>
      <c r="S450" s="141" t="s">
        <v>625</v>
      </c>
      <c r="T450" s="118">
        <v>448</v>
      </c>
    </row>
    <row r="451" spans="18:20" ht="15" x14ac:dyDescent="0.25">
      <c r="R451" s="141" t="s">
        <v>561</v>
      </c>
      <c r="S451" s="141" t="s">
        <v>626</v>
      </c>
      <c r="T451" s="118">
        <v>449</v>
      </c>
    </row>
    <row r="452" spans="18:20" ht="15" x14ac:dyDescent="0.25">
      <c r="R452" s="141" t="s">
        <v>561</v>
      </c>
      <c r="S452" s="141" t="s">
        <v>627</v>
      </c>
      <c r="T452" s="118">
        <v>450</v>
      </c>
    </row>
    <row r="453" spans="18:20" ht="15" x14ac:dyDescent="0.25">
      <c r="R453" s="141" t="s">
        <v>561</v>
      </c>
      <c r="S453" s="141" t="s">
        <v>628</v>
      </c>
      <c r="T453" s="118">
        <v>451</v>
      </c>
    </row>
    <row r="454" spans="18:20" ht="15" x14ac:dyDescent="0.25">
      <c r="R454" s="141" t="s">
        <v>629</v>
      </c>
      <c r="S454" s="141" t="s">
        <v>630</v>
      </c>
      <c r="T454" s="118">
        <v>452</v>
      </c>
    </row>
    <row r="455" spans="18:20" ht="15" x14ac:dyDescent="0.25">
      <c r="R455" s="141" t="s">
        <v>629</v>
      </c>
      <c r="S455" s="141" t="s">
        <v>631</v>
      </c>
      <c r="T455" s="118">
        <v>453</v>
      </c>
    </row>
    <row r="456" spans="18:20" ht="15" x14ac:dyDescent="0.25">
      <c r="R456" s="141" t="s">
        <v>629</v>
      </c>
      <c r="S456" s="141" t="s">
        <v>632</v>
      </c>
      <c r="T456" s="118">
        <v>454</v>
      </c>
    </row>
    <row r="457" spans="18:20" ht="15" x14ac:dyDescent="0.25">
      <c r="R457" s="141" t="s">
        <v>629</v>
      </c>
      <c r="S457" s="141" t="s">
        <v>633</v>
      </c>
      <c r="T457" s="118">
        <v>455</v>
      </c>
    </row>
    <row r="458" spans="18:20" ht="15" x14ac:dyDescent="0.25">
      <c r="R458" s="141" t="s">
        <v>629</v>
      </c>
      <c r="S458" s="141" t="s">
        <v>634</v>
      </c>
      <c r="T458" s="118">
        <v>456</v>
      </c>
    </row>
    <row r="459" spans="18:20" ht="15" x14ac:dyDescent="0.25">
      <c r="R459" s="141" t="s">
        <v>629</v>
      </c>
      <c r="S459" s="141" t="s">
        <v>635</v>
      </c>
      <c r="T459" s="118">
        <v>457</v>
      </c>
    </row>
    <row r="460" spans="18:20" ht="15" x14ac:dyDescent="0.25">
      <c r="R460" s="141" t="s">
        <v>629</v>
      </c>
      <c r="S460" s="141" t="s">
        <v>636</v>
      </c>
      <c r="T460" s="118">
        <v>458</v>
      </c>
    </row>
    <row r="461" spans="18:20" ht="15" x14ac:dyDescent="0.25">
      <c r="R461" s="141" t="s">
        <v>629</v>
      </c>
      <c r="S461" s="141" t="s">
        <v>637</v>
      </c>
      <c r="T461" s="118">
        <v>459</v>
      </c>
    </row>
    <row r="462" spans="18:20" ht="15" x14ac:dyDescent="0.25">
      <c r="R462" s="141" t="s">
        <v>629</v>
      </c>
      <c r="S462" s="141" t="s">
        <v>638</v>
      </c>
      <c r="T462" s="118">
        <v>460</v>
      </c>
    </row>
    <row r="463" spans="18:20" ht="15" x14ac:dyDescent="0.25">
      <c r="R463" s="141" t="s">
        <v>629</v>
      </c>
      <c r="S463" s="141" t="s">
        <v>639</v>
      </c>
      <c r="T463" s="118">
        <v>461</v>
      </c>
    </row>
    <row r="464" spans="18:20" ht="15" x14ac:dyDescent="0.25">
      <c r="R464" s="141" t="s">
        <v>629</v>
      </c>
      <c r="S464" s="141" t="s">
        <v>640</v>
      </c>
      <c r="T464" s="118">
        <v>462</v>
      </c>
    </row>
    <row r="465" spans="18:20" ht="15" x14ac:dyDescent="0.25">
      <c r="R465" s="141" t="s">
        <v>629</v>
      </c>
      <c r="S465" s="141" t="s">
        <v>641</v>
      </c>
      <c r="T465" s="118">
        <v>463</v>
      </c>
    </row>
    <row r="466" spans="18:20" ht="15" x14ac:dyDescent="0.25">
      <c r="R466" s="141" t="s">
        <v>629</v>
      </c>
      <c r="S466" s="141" t="s">
        <v>642</v>
      </c>
      <c r="T466" s="118">
        <v>464</v>
      </c>
    </row>
    <row r="467" spans="18:20" ht="15" x14ac:dyDescent="0.25">
      <c r="R467" s="141" t="s">
        <v>629</v>
      </c>
      <c r="S467" s="141" t="s">
        <v>643</v>
      </c>
      <c r="T467" s="118">
        <v>465</v>
      </c>
    </row>
    <row r="468" spans="18:20" ht="15" x14ac:dyDescent="0.25">
      <c r="R468" s="141" t="s">
        <v>629</v>
      </c>
      <c r="S468" s="141" t="s">
        <v>644</v>
      </c>
      <c r="T468" s="118">
        <v>466</v>
      </c>
    </row>
    <row r="469" spans="18:20" ht="15" x14ac:dyDescent="0.25">
      <c r="R469" s="141" t="s">
        <v>629</v>
      </c>
      <c r="S469" s="141" t="s">
        <v>645</v>
      </c>
      <c r="T469" s="118">
        <v>467</v>
      </c>
    </row>
    <row r="470" spans="18:20" ht="15" x14ac:dyDescent="0.25">
      <c r="R470" s="141" t="s">
        <v>629</v>
      </c>
      <c r="S470" s="141" t="s">
        <v>646</v>
      </c>
      <c r="T470" s="118">
        <v>468</v>
      </c>
    </row>
    <row r="471" spans="18:20" ht="15" x14ac:dyDescent="0.25">
      <c r="R471" s="141" t="s">
        <v>629</v>
      </c>
      <c r="S471" s="141" t="s">
        <v>647</v>
      </c>
      <c r="T471" s="118">
        <v>469</v>
      </c>
    </row>
    <row r="472" spans="18:20" ht="15" x14ac:dyDescent="0.25">
      <c r="R472" s="141" t="s">
        <v>629</v>
      </c>
      <c r="S472" s="141" t="s">
        <v>648</v>
      </c>
      <c r="T472" s="118">
        <v>470</v>
      </c>
    </row>
    <row r="473" spans="18:20" ht="15" x14ac:dyDescent="0.25">
      <c r="R473" s="141" t="s">
        <v>629</v>
      </c>
      <c r="S473" s="141" t="s">
        <v>649</v>
      </c>
      <c r="T473" s="118">
        <v>471</v>
      </c>
    </row>
    <row r="474" spans="18:20" ht="15" x14ac:dyDescent="0.25">
      <c r="R474" s="141" t="s">
        <v>629</v>
      </c>
      <c r="S474" s="141" t="s">
        <v>650</v>
      </c>
      <c r="T474" s="118">
        <v>472</v>
      </c>
    </row>
    <row r="475" spans="18:20" ht="15" x14ac:dyDescent="0.25">
      <c r="R475" s="141" t="s">
        <v>629</v>
      </c>
      <c r="S475" s="141" t="s">
        <v>651</v>
      </c>
      <c r="T475" s="118">
        <v>473</v>
      </c>
    </row>
    <row r="476" spans="18:20" ht="15" x14ac:dyDescent="0.25">
      <c r="R476" s="141" t="s">
        <v>629</v>
      </c>
      <c r="S476" s="141" t="s">
        <v>652</v>
      </c>
      <c r="T476" s="118">
        <v>474</v>
      </c>
    </row>
    <row r="477" spans="18:20" ht="15" x14ac:dyDescent="0.25">
      <c r="R477" s="141" t="s">
        <v>629</v>
      </c>
      <c r="S477" s="141" t="s">
        <v>653</v>
      </c>
      <c r="T477" s="118">
        <v>475</v>
      </c>
    </row>
    <row r="478" spans="18:20" ht="15" x14ac:dyDescent="0.25">
      <c r="R478" s="141" t="s">
        <v>629</v>
      </c>
      <c r="S478" s="141" t="s">
        <v>654</v>
      </c>
      <c r="T478" s="118">
        <v>476</v>
      </c>
    </row>
    <row r="479" spans="18:20" ht="15" x14ac:dyDescent="0.25">
      <c r="R479" s="141" t="s">
        <v>629</v>
      </c>
      <c r="S479" s="141" t="s">
        <v>655</v>
      </c>
      <c r="T479" s="118">
        <v>477</v>
      </c>
    </row>
    <row r="480" spans="18:20" ht="15" x14ac:dyDescent="0.25">
      <c r="R480" s="141" t="s">
        <v>629</v>
      </c>
      <c r="S480" s="141" t="s">
        <v>656</v>
      </c>
      <c r="T480" s="118">
        <v>478</v>
      </c>
    </row>
    <row r="481" spans="18:20" ht="15" x14ac:dyDescent="0.25">
      <c r="R481" s="141" t="s">
        <v>629</v>
      </c>
      <c r="S481" s="141" t="s">
        <v>657</v>
      </c>
      <c r="T481" s="118">
        <v>479</v>
      </c>
    </row>
    <row r="482" spans="18:20" ht="15" x14ac:dyDescent="0.25">
      <c r="R482" s="141" t="s">
        <v>629</v>
      </c>
      <c r="S482" s="141" t="s">
        <v>658</v>
      </c>
      <c r="T482" s="118">
        <v>480</v>
      </c>
    </row>
    <row r="483" spans="18:20" ht="15" x14ac:dyDescent="0.25">
      <c r="R483" s="141" t="s">
        <v>629</v>
      </c>
      <c r="S483" s="141" t="s">
        <v>659</v>
      </c>
      <c r="T483" s="118">
        <v>481</v>
      </c>
    </row>
    <row r="484" spans="18:20" ht="15" x14ac:dyDescent="0.25">
      <c r="R484" s="141" t="s">
        <v>629</v>
      </c>
      <c r="S484" s="141" t="s">
        <v>660</v>
      </c>
      <c r="T484" s="118">
        <v>482</v>
      </c>
    </row>
    <row r="485" spans="18:20" ht="15" x14ac:dyDescent="0.25">
      <c r="R485" s="141" t="s">
        <v>629</v>
      </c>
      <c r="S485" s="141" t="s">
        <v>661</v>
      </c>
      <c r="T485" s="118">
        <v>483</v>
      </c>
    </row>
    <row r="486" spans="18:20" ht="15" x14ac:dyDescent="0.25">
      <c r="R486" s="141" t="s">
        <v>629</v>
      </c>
      <c r="S486" s="141" t="s">
        <v>662</v>
      </c>
      <c r="T486" s="118">
        <v>484</v>
      </c>
    </row>
    <row r="487" spans="18:20" ht="15" x14ac:dyDescent="0.25">
      <c r="R487" s="141" t="s">
        <v>629</v>
      </c>
      <c r="S487" s="141" t="s">
        <v>663</v>
      </c>
      <c r="T487" s="118">
        <v>485</v>
      </c>
    </row>
    <row r="488" spans="18:20" ht="15" x14ac:dyDescent="0.25">
      <c r="R488" s="141" t="s">
        <v>629</v>
      </c>
      <c r="S488" s="141" t="s">
        <v>664</v>
      </c>
      <c r="T488" s="118">
        <v>486</v>
      </c>
    </row>
    <row r="489" spans="18:20" ht="15" x14ac:dyDescent="0.25">
      <c r="R489" s="141" t="s">
        <v>629</v>
      </c>
      <c r="S489" s="141" t="s">
        <v>665</v>
      </c>
      <c r="T489" s="118">
        <v>487</v>
      </c>
    </row>
    <row r="490" spans="18:20" ht="15" x14ac:dyDescent="0.25">
      <c r="R490" s="141" t="s">
        <v>629</v>
      </c>
      <c r="S490" s="141" t="s">
        <v>666</v>
      </c>
      <c r="T490" s="118">
        <v>488</v>
      </c>
    </row>
    <row r="491" spans="18:20" ht="15" x14ac:dyDescent="0.25">
      <c r="R491" s="141" t="s">
        <v>629</v>
      </c>
      <c r="S491" s="141" t="s">
        <v>667</v>
      </c>
      <c r="T491" s="118">
        <v>489</v>
      </c>
    </row>
    <row r="492" spans="18:20" ht="15" x14ac:dyDescent="0.25">
      <c r="R492" s="141" t="s">
        <v>629</v>
      </c>
      <c r="S492" s="141" t="s">
        <v>668</v>
      </c>
      <c r="T492" s="118">
        <v>490</v>
      </c>
    </row>
    <row r="493" spans="18:20" ht="15" x14ac:dyDescent="0.25">
      <c r="R493" s="141" t="s">
        <v>629</v>
      </c>
      <c r="S493" s="141" t="s">
        <v>669</v>
      </c>
      <c r="T493" s="118">
        <v>491</v>
      </c>
    </row>
    <row r="494" spans="18:20" ht="15" x14ac:dyDescent="0.25">
      <c r="R494" s="141" t="s">
        <v>629</v>
      </c>
      <c r="S494" s="141" t="s">
        <v>670</v>
      </c>
      <c r="T494" s="118">
        <v>492</v>
      </c>
    </row>
    <row r="495" spans="18:20" ht="15" x14ac:dyDescent="0.25">
      <c r="R495" s="141" t="s">
        <v>629</v>
      </c>
      <c r="S495" s="141" t="s">
        <v>671</v>
      </c>
      <c r="T495" s="118">
        <v>493</v>
      </c>
    </row>
    <row r="496" spans="18:20" ht="15" x14ac:dyDescent="0.25">
      <c r="R496" s="141" t="s">
        <v>629</v>
      </c>
      <c r="S496" s="141" t="s">
        <v>672</v>
      </c>
      <c r="T496" s="118">
        <v>494</v>
      </c>
    </row>
    <row r="497" spans="18:20" ht="15" x14ac:dyDescent="0.25">
      <c r="R497" s="141" t="s">
        <v>629</v>
      </c>
      <c r="S497" s="141" t="s">
        <v>673</v>
      </c>
      <c r="T497" s="118">
        <v>495</v>
      </c>
    </row>
    <row r="498" spans="18:20" ht="15" x14ac:dyDescent="0.25">
      <c r="R498" s="141" t="s">
        <v>629</v>
      </c>
      <c r="S498" s="141" t="s">
        <v>674</v>
      </c>
      <c r="T498" s="118">
        <v>496</v>
      </c>
    </row>
    <row r="499" spans="18:20" ht="15" x14ac:dyDescent="0.25">
      <c r="R499" s="141" t="s">
        <v>629</v>
      </c>
      <c r="S499" s="141" t="s">
        <v>675</v>
      </c>
      <c r="T499" s="118">
        <v>497</v>
      </c>
    </row>
    <row r="500" spans="18:20" ht="15" x14ac:dyDescent="0.25">
      <c r="R500" s="141" t="s">
        <v>629</v>
      </c>
      <c r="S500" s="141" t="s">
        <v>676</v>
      </c>
      <c r="T500" s="118">
        <v>498</v>
      </c>
    </row>
    <row r="501" spans="18:20" ht="15" x14ac:dyDescent="0.25">
      <c r="R501" s="141" t="s">
        <v>629</v>
      </c>
      <c r="S501" s="141" t="s">
        <v>677</v>
      </c>
      <c r="T501" s="118">
        <v>499</v>
      </c>
    </row>
    <row r="502" spans="18:20" ht="15" x14ac:dyDescent="0.25">
      <c r="R502" s="141" t="s">
        <v>629</v>
      </c>
      <c r="S502" s="141" t="s">
        <v>171</v>
      </c>
      <c r="T502" s="118">
        <v>500</v>
      </c>
    </row>
    <row r="503" spans="18:20" ht="15" x14ac:dyDescent="0.25">
      <c r="R503" s="141" t="s">
        <v>629</v>
      </c>
      <c r="S503" s="141" t="s">
        <v>678</v>
      </c>
      <c r="T503" s="118">
        <v>501</v>
      </c>
    </row>
    <row r="504" spans="18:20" ht="15" x14ac:dyDescent="0.25">
      <c r="R504" s="141" t="s">
        <v>629</v>
      </c>
      <c r="S504" s="141" t="s">
        <v>679</v>
      </c>
      <c r="T504" s="118">
        <v>502</v>
      </c>
    </row>
    <row r="505" spans="18:20" ht="15" x14ac:dyDescent="0.25">
      <c r="R505" s="141" t="s">
        <v>629</v>
      </c>
      <c r="S505" s="141" t="s">
        <v>680</v>
      </c>
      <c r="T505" s="118">
        <v>503</v>
      </c>
    </row>
    <row r="506" spans="18:20" ht="15" x14ac:dyDescent="0.25">
      <c r="R506" s="141" t="s">
        <v>629</v>
      </c>
      <c r="S506" s="141" t="s">
        <v>681</v>
      </c>
      <c r="T506" s="118">
        <v>504</v>
      </c>
    </row>
    <row r="507" spans="18:20" ht="15" x14ac:dyDescent="0.25">
      <c r="R507" s="141" t="s">
        <v>629</v>
      </c>
      <c r="S507" s="141" t="s">
        <v>682</v>
      </c>
      <c r="T507" s="118">
        <v>505</v>
      </c>
    </row>
    <row r="508" spans="18:20" ht="15" x14ac:dyDescent="0.25">
      <c r="R508" s="141" t="s">
        <v>629</v>
      </c>
      <c r="S508" s="141" t="s">
        <v>683</v>
      </c>
      <c r="T508" s="118">
        <v>506</v>
      </c>
    </row>
    <row r="509" spans="18:20" ht="15" x14ac:dyDescent="0.25">
      <c r="R509" s="141" t="s">
        <v>629</v>
      </c>
      <c r="S509" s="141" t="s">
        <v>684</v>
      </c>
      <c r="T509" s="118">
        <v>507</v>
      </c>
    </row>
    <row r="510" spans="18:20" ht="15" x14ac:dyDescent="0.25">
      <c r="R510" s="141" t="s">
        <v>629</v>
      </c>
      <c r="S510" s="141" t="s">
        <v>685</v>
      </c>
      <c r="T510" s="118">
        <v>508</v>
      </c>
    </row>
    <row r="511" spans="18:20" ht="15" x14ac:dyDescent="0.25">
      <c r="R511" s="141" t="s">
        <v>629</v>
      </c>
      <c r="S511" s="141" t="s">
        <v>686</v>
      </c>
      <c r="T511" s="118">
        <v>509</v>
      </c>
    </row>
    <row r="512" spans="18:20" ht="15" x14ac:dyDescent="0.25">
      <c r="R512" s="141" t="s">
        <v>629</v>
      </c>
      <c r="S512" s="141" t="s">
        <v>687</v>
      </c>
      <c r="T512" s="118">
        <v>510</v>
      </c>
    </row>
    <row r="513" spans="18:20" ht="15" x14ac:dyDescent="0.25">
      <c r="R513" s="141" t="s">
        <v>629</v>
      </c>
      <c r="S513" s="141" t="s">
        <v>688</v>
      </c>
      <c r="T513" s="118">
        <v>511</v>
      </c>
    </row>
    <row r="514" spans="18:20" ht="15" x14ac:dyDescent="0.25">
      <c r="R514" s="141" t="s">
        <v>629</v>
      </c>
      <c r="S514" s="141" t="s">
        <v>689</v>
      </c>
      <c r="T514" s="118">
        <v>512</v>
      </c>
    </row>
    <row r="515" spans="18:20" ht="15" x14ac:dyDescent="0.25">
      <c r="R515" s="141" t="s">
        <v>629</v>
      </c>
      <c r="S515" s="141" t="s">
        <v>690</v>
      </c>
      <c r="T515" s="118">
        <v>513</v>
      </c>
    </row>
    <row r="516" spans="18:20" ht="15" x14ac:dyDescent="0.25">
      <c r="R516" s="141" t="s">
        <v>629</v>
      </c>
      <c r="S516" s="141" t="s">
        <v>691</v>
      </c>
      <c r="T516" s="118">
        <v>514</v>
      </c>
    </row>
    <row r="517" spans="18:20" ht="15" x14ac:dyDescent="0.25">
      <c r="R517" s="141" t="s">
        <v>629</v>
      </c>
      <c r="S517" s="141" t="s">
        <v>692</v>
      </c>
      <c r="T517" s="118">
        <v>515</v>
      </c>
    </row>
    <row r="518" spans="18:20" ht="15" x14ac:dyDescent="0.25">
      <c r="R518" s="141" t="s">
        <v>629</v>
      </c>
      <c r="S518" s="141" t="s">
        <v>693</v>
      </c>
      <c r="T518" s="118">
        <v>516</v>
      </c>
    </row>
    <row r="519" spans="18:20" ht="15" x14ac:dyDescent="0.25">
      <c r="R519" s="141" t="s">
        <v>629</v>
      </c>
      <c r="S519" s="141" t="s">
        <v>694</v>
      </c>
      <c r="T519" s="118">
        <v>517</v>
      </c>
    </row>
    <row r="520" spans="18:20" ht="15" x14ac:dyDescent="0.25">
      <c r="R520" s="141" t="s">
        <v>629</v>
      </c>
      <c r="S520" s="141" t="s">
        <v>695</v>
      </c>
      <c r="T520" s="118">
        <v>518</v>
      </c>
    </row>
    <row r="521" spans="18:20" ht="15" x14ac:dyDescent="0.25">
      <c r="R521" s="141" t="s">
        <v>629</v>
      </c>
      <c r="S521" s="141" t="s">
        <v>696</v>
      </c>
      <c r="T521" s="118">
        <v>519</v>
      </c>
    </row>
    <row r="522" spans="18:20" ht="15" x14ac:dyDescent="0.25">
      <c r="R522" s="141" t="s">
        <v>697</v>
      </c>
      <c r="S522" s="141" t="s">
        <v>698</v>
      </c>
      <c r="T522" s="118">
        <v>520</v>
      </c>
    </row>
    <row r="523" spans="18:20" ht="15" x14ac:dyDescent="0.25">
      <c r="R523" s="141" t="s">
        <v>697</v>
      </c>
      <c r="S523" s="141" t="s">
        <v>699</v>
      </c>
      <c r="T523" s="118">
        <v>521</v>
      </c>
    </row>
    <row r="524" spans="18:20" ht="15" x14ac:dyDescent="0.25">
      <c r="R524" s="141" t="s">
        <v>697</v>
      </c>
      <c r="S524" s="141" t="s">
        <v>700</v>
      </c>
      <c r="T524" s="118">
        <v>522</v>
      </c>
    </row>
    <row r="525" spans="18:20" ht="15" x14ac:dyDescent="0.25">
      <c r="R525" s="141" t="s">
        <v>697</v>
      </c>
      <c r="S525" s="141" t="s">
        <v>701</v>
      </c>
      <c r="T525" s="118">
        <v>523</v>
      </c>
    </row>
    <row r="526" spans="18:20" ht="15" x14ac:dyDescent="0.25">
      <c r="R526" s="141" t="s">
        <v>697</v>
      </c>
      <c r="S526" s="141" t="s">
        <v>175</v>
      </c>
      <c r="T526" s="118">
        <v>524</v>
      </c>
    </row>
    <row r="527" spans="18:20" ht="15" x14ac:dyDescent="0.25">
      <c r="R527" s="141" t="s">
        <v>697</v>
      </c>
      <c r="S527" s="141" t="s">
        <v>702</v>
      </c>
      <c r="T527" s="118">
        <v>525</v>
      </c>
    </row>
    <row r="528" spans="18:20" ht="15" x14ac:dyDescent="0.25">
      <c r="R528" s="141" t="s">
        <v>697</v>
      </c>
      <c r="S528" s="141" t="s">
        <v>703</v>
      </c>
      <c r="T528" s="118">
        <v>526</v>
      </c>
    </row>
    <row r="529" spans="18:20" ht="15" x14ac:dyDescent="0.25">
      <c r="R529" s="141" t="s">
        <v>697</v>
      </c>
      <c r="S529" s="141" t="s">
        <v>704</v>
      </c>
      <c r="T529" s="118">
        <v>527</v>
      </c>
    </row>
    <row r="530" spans="18:20" ht="15" x14ac:dyDescent="0.25">
      <c r="R530" s="141" t="s">
        <v>697</v>
      </c>
      <c r="S530" s="141" t="s">
        <v>705</v>
      </c>
      <c r="T530" s="118">
        <v>528</v>
      </c>
    </row>
    <row r="531" spans="18:20" ht="15" x14ac:dyDescent="0.25">
      <c r="R531" s="141" t="s">
        <v>697</v>
      </c>
      <c r="S531" s="141" t="s">
        <v>706</v>
      </c>
      <c r="T531" s="118">
        <v>529</v>
      </c>
    </row>
    <row r="532" spans="18:20" ht="15" x14ac:dyDescent="0.25">
      <c r="R532" s="141" t="s">
        <v>697</v>
      </c>
      <c r="S532" s="141" t="s">
        <v>707</v>
      </c>
      <c r="T532" s="118">
        <v>530</v>
      </c>
    </row>
    <row r="533" spans="18:20" ht="15" x14ac:dyDescent="0.25">
      <c r="R533" s="141" t="s">
        <v>697</v>
      </c>
      <c r="S533" s="141" t="s">
        <v>708</v>
      </c>
      <c r="T533" s="118">
        <v>531</v>
      </c>
    </row>
    <row r="534" spans="18:20" ht="15" x14ac:dyDescent="0.25">
      <c r="R534" s="141" t="s">
        <v>697</v>
      </c>
      <c r="S534" s="141" t="s">
        <v>709</v>
      </c>
      <c r="T534" s="118">
        <v>532</v>
      </c>
    </row>
    <row r="535" spans="18:20" ht="15" x14ac:dyDescent="0.25">
      <c r="R535" s="141" t="s">
        <v>697</v>
      </c>
      <c r="S535" s="141" t="s">
        <v>710</v>
      </c>
      <c r="T535" s="118">
        <v>533</v>
      </c>
    </row>
    <row r="536" spans="18:20" ht="15" x14ac:dyDescent="0.25">
      <c r="R536" s="141" t="s">
        <v>697</v>
      </c>
      <c r="S536" s="141" t="s">
        <v>711</v>
      </c>
      <c r="T536" s="118">
        <v>534</v>
      </c>
    </row>
    <row r="537" spans="18:20" ht="15" x14ac:dyDescent="0.25">
      <c r="R537" s="141" t="s">
        <v>697</v>
      </c>
      <c r="S537" s="141" t="s">
        <v>712</v>
      </c>
      <c r="T537" s="118">
        <v>535</v>
      </c>
    </row>
    <row r="538" spans="18:20" ht="15" x14ac:dyDescent="0.25">
      <c r="R538" s="141" t="s">
        <v>697</v>
      </c>
      <c r="S538" s="141" t="s">
        <v>713</v>
      </c>
      <c r="T538" s="118">
        <v>536</v>
      </c>
    </row>
    <row r="539" spans="18:20" ht="15" x14ac:dyDescent="0.25">
      <c r="R539" s="141" t="s">
        <v>697</v>
      </c>
      <c r="S539" s="141" t="s">
        <v>714</v>
      </c>
      <c r="T539" s="118">
        <v>537</v>
      </c>
    </row>
    <row r="540" spans="18:20" ht="15" x14ac:dyDescent="0.25">
      <c r="R540" s="141" t="s">
        <v>697</v>
      </c>
      <c r="S540" s="141" t="s">
        <v>715</v>
      </c>
      <c r="T540" s="118">
        <v>538</v>
      </c>
    </row>
    <row r="541" spans="18:20" ht="15" x14ac:dyDescent="0.25">
      <c r="R541" s="141" t="s">
        <v>697</v>
      </c>
      <c r="S541" s="141" t="s">
        <v>716</v>
      </c>
      <c r="T541" s="118">
        <v>539</v>
      </c>
    </row>
    <row r="542" spans="18:20" ht="15" x14ac:dyDescent="0.25">
      <c r="R542" s="141" t="s">
        <v>697</v>
      </c>
      <c r="S542" s="141" t="s">
        <v>717</v>
      </c>
      <c r="T542" s="118">
        <v>540</v>
      </c>
    </row>
    <row r="543" spans="18:20" ht="15" x14ac:dyDescent="0.25">
      <c r="R543" s="141" t="s">
        <v>697</v>
      </c>
      <c r="S543" s="141" t="s">
        <v>718</v>
      </c>
      <c r="T543" s="118">
        <v>541</v>
      </c>
    </row>
    <row r="544" spans="18:20" ht="15" x14ac:dyDescent="0.25">
      <c r="R544" s="141" t="s">
        <v>697</v>
      </c>
      <c r="S544" s="141" t="s">
        <v>719</v>
      </c>
      <c r="T544" s="118">
        <v>542</v>
      </c>
    </row>
    <row r="545" spans="18:20" ht="15" x14ac:dyDescent="0.25">
      <c r="R545" s="141" t="s">
        <v>697</v>
      </c>
      <c r="S545" s="141" t="s">
        <v>720</v>
      </c>
      <c r="T545" s="118">
        <v>543</v>
      </c>
    </row>
    <row r="546" spans="18:20" ht="15" x14ac:dyDescent="0.25">
      <c r="R546" s="141" t="s">
        <v>697</v>
      </c>
      <c r="S546" s="141" t="s">
        <v>721</v>
      </c>
      <c r="T546" s="118">
        <v>544</v>
      </c>
    </row>
    <row r="547" spans="18:20" ht="15" x14ac:dyDescent="0.25">
      <c r="R547" s="141" t="s">
        <v>697</v>
      </c>
      <c r="S547" s="141" t="s">
        <v>722</v>
      </c>
      <c r="T547" s="118">
        <v>545</v>
      </c>
    </row>
    <row r="548" spans="18:20" ht="15" x14ac:dyDescent="0.25">
      <c r="R548" s="141" t="s">
        <v>697</v>
      </c>
      <c r="S548" s="141" t="s">
        <v>723</v>
      </c>
      <c r="T548" s="118">
        <v>546</v>
      </c>
    </row>
    <row r="549" spans="18:20" ht="15" x14ac:dyDescent="0.25">
      <c r="R549" s="141" t="s">
        <v>697</v>
      </c>
      <c r="S549" s="141" t="s">
        <v>724</v>
      </c>
      <c r="T549" s="118">
        <v>547</v>
      </c>
    </row>
    <row r="550" spans="18:20" ht="15" x14ac:dyDescent="0.25">
      <c r="R550" s="141" t="s">
        <v>697</v>
      </c>
      <c r="S550" s="141" t="s">
        <v>725</v>
      </c>
      <c r="T550" s="118">
        <v>548</v>
      </c>
    </row>
    <row r="551" spans="18:20" ht="15" x14ac:dyDescent="0.25">
      <c r="R551" s="141" t="s">
        <v>697</v>
      </c>
      <c r="S551" s="141" t="s">
        <v>726</v>
      </c>
      <c r="T551" s="118">
        <v>549</v>
      </c>
    </row>
    <row r="552" spans="18:20" ht="15" x14ac:dyDescent="0.25">
      <c r="R552" s="141" t="s">
        <v>697</v>
      </c>
      <c r="S552" s="141" t="s">
        <v>727</v>
      </c>
      <c r="T552" s="118">
        <v>550</v>
      </c>
    </row>
    <row r="553" spans="18:20" ht="15" x14ac:dyDescent="0.25">
      <c r="R553" s="141" t="s">
        <v>697</v>
      </c>
      <c r="S553" s="141" t="s">
        <v>728</v>
      </c>
      <c r="T553" s="118">
        <v>551</v>
      </c>
    </row>
    <row r="554" spans="18:20" ht="15" x14ac:dyDescent="0.25">
      <c r="R554" s="141" t="s">
        <v>697</v>
      </c>
      <c r="S554" s="141" t="s">
        <v>729</v>
      </c>
      <c r="T554" s="118">
        <v>552</v>
      </c>
    </row>
    <row r="555" spans="18:20" ht="15" x14ac:dyDescent="0.25">
      <c r="R555" s="141" t="s">
        <v>697</v>
      </c>
      <c r="S555" s="141" t="s">
        <v>730</v>
      </c>
      <c r="T555" s="118">
        <v>553</v>
      </c>
    </row>
    <row r="556" spans="18:20" ht="15" x14ac:dyDescent="0.25">
      <c r="R556" s="141" t="s">
        <v>697</v>
      </c>
      <c r="S556" s="141" t="s">
        <v>731</v>
      </c>
      <c r="T556" s="118">
        <v>554</v>
      </c>
    </row>
    <row r="557" spans="18:20" ht="15" x14ac:dyDescent="0.25">
      <c r="R557" s="141" t="s">
        <v>697</v>
      </c>
      <c r="S557" s="141" t="s">
        <v>732</v>
      </c>
      <c r="T557" s="118">
        <v>555</v>
      </c>
    </row>
    <row r="558" spans="18:20" ht="15" x14ac:dyDescent="0.25">
      <c r="R558" s="141" t="s">
        <v>697</v>
      </c>
      <c r="S558" s="141" t="s">
        <v>733</v>
      </c>
      <c r="T558" s="118">
        <v>556</v>
      </c>
    </row>
    <row r="559" spans="18:20" ht="15" x14ac:dyDescent="0.25">
      <c r="R559" s="141" t="s">
        <v>697</v>
      </c>
      <c r="S559" s="141" t="s">
        <v>734</v>
      </c>
      <c r="T559" s="118">
        <v>557</v>
      </c>
    </row>
    <row r="560" spans="18:20" ht="15" x14ac:dyDescent="0.25">
      <c r="R560" s="141" t="s">
        <v>697</v>
      </c>
      <c r="S560" s="141" t="s">
        <v>735</v>
      </c>
      <c r="T560" s="118">
        <v>558</v>
      </c>
    </row>
    <row r="561" spans="18:20" ht="15" x14ac:dyDescent="0.25">
      <c r="R561" s="141" t="s">
        <v>697</v>
      </c>
      <c r="S561" s="141" t="s">
        <v>736</v>
      </c>
      <c r="T561" s="118">
        <v>559</v>
      </c>
    </row>
    <row r="562" spans="18:20" ht="15" x14ac:dyDescent="0.25">
      <c r="R562" s="141" t="s">
        <v>697</v>
      </c>
      <c r="S562" s="141" t="s">
        <v>737</v>
      </c>
      <c r="T562" s="118">
        <v>560</v>
      </c>
    </row>
    <row r="563" spans="18:20" ht="15" x14ac:dyDescent="0.25">
      <c r="R563" s="141" t="s">
        <v>697</v>
      </c>
      <c r="S563" s="141" t="s">
        <v>738</v>
      </c>
      <c r="T563" s="118">
        <v>561</v>
      </c>
    </row>
    <row r="564" spans="18:20" ht="15" x14ac:dyDescent="0.25">
      <c r="R564" s="141" t="s">
        <v>697</v>
      </c>
      <c r="S564" s="141" t="s">
        <v>739</v>
      </c>
      <c r="T564" s="118">
        <v>562</v>
      </c>
    </row>
    <row r="565" spans="18:20" ht="15" x14ac:dyDescent="0.25">
      <c r="R565" s="141" t="s">
        <v>697</v>
      </c>
      <c r="S565" s="141" t="s">
        <v>740</v>
      </c>
      <c r="T565" s="118">
        <v>563</v>
      </c>
    </row>
    <row r="566" spans="18:20" ht="15" x14ac:dyDescent="0.25">
      <c r="R566" s="141" t="s">
        <v>697</v>
      </c>
      <c r="S566" s="141" t="s">
        <v>741</v>
      </c>
      <c r="T566" s="118">
        <v>564</v>
      </c>
    </row>
    <row r="567" spans="18:20" ht="15" x14ac:dyDescent="0.25">
      <c r="R567" s="141" t="s">
        <v>697</v>
      </c>
      <c r="S567" s="141" t="s">
        <v>742</v>
      </c>
      <c r="T567" s="118">
        <v>565</v>
      </c>
    </row>
    <row r="568" spans="18:20" ht="15" x14ac:dyDescent="0.25">
      <c r="R568" s="141" t="s">
        <v>697</v>
      </c>
      <c r="S568" s="141" t="s">
        <v>743</v>
      </c>
      <c r="T568" s="118">
        <v>566</v>
      </c>
    </row>
    <row r="569" spans="18:20" ht="15" x14ac:dyDescent="0.25">
      <c r="R569" s="141" t="s">
        <v>697</v>
      </c>
      <c r="S569" s="141" t="s">
        <v>744</v>
      </c>
      <c r="T569" s="118">
        <v>567</v>
      </c>
    </row>
    <row r="570" spans="18:20" ht="15" x14ac:dyDescent="0.25">
      <c r="R570" s="141" t="s">
        <v>697</v>
      </c>
      <c r="S570" s="141" t="s">
        <v>745</v>
      </c>
      <c r="T570" s="118">
        <v>568</v>
      </c>
    </row>
    <row r="571" spans="18:20" ht="15" x14ac:dyDescent="0.25">
      <c r="R571" s="141" t="s">
        <v>697</v>
      </c>
      <c r="S571" s="141" t="s">
        <v>746</v>
      </c>
      <c r="T571" s="118">
        <v>569</v>
      </c>
    </row>
    <row r="572" spans="18:20" ht="15" x14ac:dyDescent="0.25">
      <c r="R572" s="141" t="s">
        <v>697</v>
      </c>
      <c r="S572" s="141" t="s">
        <v>747</v>
      </c>
      <c r="T572" s="118">
        <v>570</v>
      </c>
    </row>
    <row r="573" spans="18:20" ht="15" x14ac:dyDescent="0.25">
      <c r="R573" s="141" t="s">
        <v>697</v>
      </c>
      <c r="S573" s="141" t="s">
        <v>748</v>
      </c>
      <c r="T573" s="118">
        <v>571</v>
      </c>
    </row>
    <row r="574" spans="18:20" ht="15" x14ac:dyDescent="0.25">
      <c r="R574" s="141" t="s">
        <v>697</v>
      </c>
      <c r="S574" s="141" t="s">
        <v>749</v>
      </c>
      <c r="T574" s="118">
        <v>572</v>
      </c>
    </row>
    <row r="575" spans="18:20" ht="15" x14ac:dyDescent="0.25">
      <c r="R575" s="141" t="s">
        <v>697</v>
      </c>
      <c r="S575" s="141" t="s">
        <v>750</v>
      </c>
      <c r="T575" s="118">
        <v>573</v>
      </c>
    </row>
    <row r="576" spans="18:20" ht="15" x14ac:dyDescent="0.25">
      <c r="R576" s="141" t="s">
        <v>697</v>
      </c>
      <c r="S576" s="141" t="s">
        <v>751</v>
      </c>
      <c r="T576" s="118">
        <v>574</v>
      </c>
    </row>
    <row r="577" spans="18:20" ht="15" x14ac:dyDescent="0.25">
      <c r="R577" s="141" t="s">
        <v>697</v>
      </c>
      <c r="S577" s="141" t="s">
        <v>752</v>
      </c>
      <c r="T577" s="118">
        <v>575</v>
      </c>
    </row>
    <row r="578" spans="18:20" ht="15" x14ac:dyDescent="0.25">
      <c r="R578" s="141" t="s">
        <v>697</v>
      </c>
      <c r="S578" s="141" t="s">
        <v>753</v>
      </c>
      <c r="T578" s="118">
        <v>576</v>
      </c>
    </row>
    <row r="579" spans="18:20" ht="15" x14ac:dyDescent="0.25">
      <c r="R579" s="141" t="s">
        <v>697</v>
      </c>
      <c r="S579" s="141" t="s">
        <v>754</v>
      </c>
      <c r="T579" s="118">
        <v>577</v>
      </c>
    </row>
    <row r="580" spans="18:20" ht="15" x14ac:dyDescent="0.25">
      <c r="R580" s="141" t="s">
        <v>697</v>
      </c>
      <c r="S580" s="141" t="s">
        <v>755</v>
      </c>
      <c r="T580" s="118">
        <v>578</v>
      </c>
    </row>
    <row r="581" spans="18:20" ht="15" x14ac:dyDescent="0.25">
      <c r="R581" s="141" t="s">
        <v>697</v>
      </c>
      <c r="S581" s="141" t="s">
        <v>756</v>
      </c>
      <c r="T581" s="118">
        <v>579</v>
      </c>
    </row>
    <row r="582" spans="18:20" ht="15" x14ac:dyDescent="0.25">
      <c r="R582" s="141" t="s">
        <v>697</v>
      </c>
      <c r="S582" s="141" t="s">
        <v>757</v>
      </c>
      <c r="T582" s="118">
        <v>580</v>
      </c>
    </row>
    <row r="583" spans="18:20" ht="15" x14ac:dyDescent="0.25">
      <c r="R583" s="141" t="s">
        <v>697</v>
      </c>
      <c r="S583" s="141" t="s">
        <v>758</v>
      </c>
      <c r="T583" s="118">
        <v>581</v>
      </c>
    </row>
    <row r="584" spans="18:20" ht="15" x14ac:dyDescent="0.25">
      <c r="R584" s="141" t="s">
        <v>697</v>
      </c>
      <c r="S584" s="141" t="s">
        <v>759</v>
      </c>
      <c r="T584" s="118">
        <v>582</v>
      </c>
    </row>
    <row r="585" spans="18:20" ht="15" x14ac:dyDescent="0.25">
      <c r="R585" s="141" t="s">
        <v>697</v>
      </c>
      <c r="S585" s="141" t="s">
        <v>760</v>
      </c>
      <c r="T585" s="118">
        <v>583</v>
      </c>
    </row>
    <row r="586" spans="18:20" ht="15" x14ac:dyDescent="0.25">
      <c r="R586" s="141" t="s">
        <v>697</v>
      </c>
      <c r="S586" s="141" t="s">
        <v>761</v>
      </c>
      <c r="T586" s="118">
        <v>584</v>
      </c>
    </row>
    <row r="587" spans="18:20" ht="15" x14ac:dyDescent="0.25">
      <c r="R587" s="141" t="s">
        <v>697</v>
      </c>
      <c r="S587" s="141" t="s">
        <v>762</v>
      </c>
      <c r="T587" s="118">
        <v>585</v>
      </c>
    </row>
    <row r="588" spans="18:20" ht="15" x14ac:dyDescent="0.25">
      <c r="R588" s="141" t="s">
        <v>697</v>
      </c>
      <c r="S588" s="141" t="s">
        <v>763</v>
      </c>
      <c r="T588" s="118">
        <v>586</v>
      </c>
    </row>
    <row r="589" spans="18:20" ht="15" x14ac:dyDescent="0.25">
      <c r="R589" s="141" t="s">
        <v>697</v>
      </c>
      <c r="S589" s="141" t="s">
        <v>764</v>
      </c>
      <c r="T589" s="118">
        <v>587</v>
      </c>
    </row>
    <row r="590" spans="18:20" ht="15" x14ac:dyDescent="0.25">
      <c r="R590" s="141" t="s">
        <v>697</v>
      </c>
      <c r="S590" s="141" t="s">
        <v>765</v>
      </c>
      <c r="T590" s="118">
        <v>588</v>
      </c>
    </row>
    <row r="591" spans="18:20" ht="15" x14ac:dyDescent="0.25">
      <c r="R591" s="141" t="s">
        <v>697</v>
      </c>
      <c r="S591" s="141" t="s">
        <v>766</v>
      </c>
      <c r="T591" s="118">
        <v>589</v>
      </c>
    </row>
    <row r="592" spans="18:20" ht="15" x14ac:dyDescent="0.25">
      <c r="R592" s="141" t="s">
        <v>697</v>
      </c>
      <c r="S592" s="141" t="s">
        <v>767</v>
      </c>
      <c r="T592" s="118">
        <v>590</v>
      </c>
    </row>
    <row r="593" spans="18:20" ht="15" x14ac:dyDescent="0.25">
      <c r="R593" s="141" t="s">
        <v>697</v>
      </c>
      <c r="S593" s="141" t="s">
        <v>768</v>
      </c>
      <c r="T593" s="118">
        <v>591</v>
      </c>
    </row>
    <row r="594" spans="18:20" ht="15" x14ac:dyDescent="0.25">
      <c r="R594" s="141" t="s">
        <v>697</v>
      </c>
      <c r="S594" s="141" t="s">
        <v>769</v>
      </c>
      <c r="T594" s="118">
        <v>592</v>
      </c>
    </row>
    <row r="595" spans="18:20" ht="15" x14ac:dyDescent="0.25">
      <c r="R595" s="141" t="s">
        <v>697</v>
      </c>
      <c r="S595" s="141" t="s">
        <v>770</v>
      </c>
      <c r="T595" s="118">
        <v>593</v>
      </c>
    </row>
    <row r="596" spans="18:20" ht="15" x14ac:dyDescent="0.25">
      <c r="R596" s="141" t="s">
        <v>697</v>
      </c>
      <c r="S596" s="141" t="s">
        <v>771</v>
      </c>
      <c r="T596" s="118">
        <v>594</v>
      </c>
    </row>
    <row r="597" spans="18:20" ht="15" x14ac:dyDescent="0.25">
      <c r="R597" s="141" t="s">
        <v>697</v>
      </c>
      <c r="S597" s="141" t="s">
        <v>772</v>
      </c>
      <c r="T597" s="118">
        <v>595</v>
      </c>
    </row>
    <row r="598" spans="18:20" ht="15" x14ac:dyDescent="0.25">
      <c r="R598" s="141" t="s">
        <v>697</v>
      </c>
      <c r="S598" s="141" t="s">
        <v>773</v>
      </c>
      <c r="T598" s="118">
        <v>596</v>
      </c>
    </row>
    <row r="599" spans="18:20" ht="15" x14ac:dyDescent="0.25">
      <c r="R599" s="141" t="s">
        <v>697</v>
      </c>
      <c r="S599" s="141" t="s">
        <v>774</v>
      </c>
      <c r="T599" s="118">
        <v>597</v>
      </c>
    </row>
    <row r="600" spans="18:20" ht="15" x14ac:dyDescent="0.25">
      <c r="R600" s="141" t="s">
        <v>697</v>
      </c>
      <c r="S600" s="141" t="s">
        <v>775</v>
      </c>
      <c r="T600" s="118">
        <v>598</v>
      </c>
    </row>
    <row r="601" spans="18:20" ht="15" x14ac:dyDescent="0.25">
      <c r="R601" s="141" t="s">
        <v>697</v>
      </c>
      <c r="S601" s="141" t="s">
        <v>776</v>
      </c>
      <c r="T601" s="118">
        <v>599</v>
      </c>
    </row>
    <row r="602" spans="18:20" ht="15" x14ac:dyDescent="0.25">
      <c r="R602" s="141" t="s">
        <v>697</v>
      </c>
      <c r="S602" s="141" t="s">
        <v>777</v>
      </c>
      <c r="T602" s="118">
        <v>600</v>
      </c>
    </row>
    <row r="603" spans="18:20" ht="15" x14ac:dyDescent="0.25">
      <c r="R603" s="141" t="s">
        <v>697</v>
      </c>
      <c r="S603" s="141" t="s">
        <v>778</v>
      </c>
      <c r="T603" s="118">
        <v>601</v>
      </c>
    </row>
    <row r="604" spans="18:20" ht="15" x14ac:dyDescent="0.25">
      <c r="R604" s="141" t="s">
        <v>779</v>
      </c>
      <c r="S604" s="141" t="s">
        <v>172</v>
      </c>
      <c r="T604" s="118">
        <v>602</v>
      </c>
    </row>
    <row r="605" spans="18:20" ht="15" x14ac:dyDescent="0.25">
      <c r="R605" s="141" t="s">
        <v>779</v>
      </c>
      <c r="S605" s="141" t="s">
        <v>780</v>
      </c>
      <c r="T605" s="118">
        <v>603</v>
      </c>
    </row>
    <row r="606" spans="18:20" ht="15" x14ac:dyDescent="0.25">
      <c r="R606" s="141" t="s">
        <v>779</v>
      </c>
      <c r="S606" s="141" t="s">
        <v>781</v>
      </c>
      <c r="T606" s="118">
        <v>604</v>
      </c>
    </row>
    <row r="607" spans="18:20" ht="15" x14ac:dyDescent="0.25">
      <c r="R607" s="141" t="s">
        <v>779</v>
      </c>
      <c r="S607" s="141" t="s">
        <v>782</v>
      </c>
      <c r="T607" s="118">
        <v>605</v>
      </c>
    </row>
    <row r="608" spans="18:20" ht="15" x14ac:dyDescent="0.25">
      <c r="R608" s="141" t="s">
        <v>779</v>
      </c>
      <c r="S608" s="141" t="s">
        <v>783</v>
      </c>
      <c r="T608" s="118">
        <v>606</v>
      </c>
    </row>
    <row r="609" spans="18:20" ht="15" x14ac:dyDescent="0.25">
      <c r="R609" s="141" t="s">
        <v>779</v>
      </c>
      <c r="S609" s="141" t="s">
        <v>784</v>
      </c>
      <c r="T609" s="118">
        <v>607</v>
      </c>
    </row>
    <row r="610" spans="18:20" ht="15" x14ac:dyDescent="0.25">
      <c r="R610" s="141" t="s">
        <v>779</v>
      </c>
      <c r="S610" s="141" t="s">
        <v>785</v>
      </c>
      <c r="T610" s="118">
        <v>608</v>
      </c>
    </row>
    <row r="611" spans="18:20" ht="15" x14ac:dyDescent="0.25">
      <c r="R611" s="141" t="s">
        <v>779</v>
      </c>
      <c r="S611" s="141" t="s">
        <v>786</v>
      </c>
      <c r="T611" s="118">
        <v>609</v>
      </c>
    </row>
    <row r="612" spans="18:20" ht="15" x14ac:dyDescent="0.25">
      <c r="R612" s="141" t="s">
        <v>779</v>
      </c>
      <c r="S612" s="141" t="s">
        <v>787</v>
      </c>
      <c r="T612" s="118">
        <v>610</v>
      </c>
    </row>
    <row r="613" spans="18:20" ht="15" x14ac:dyDescent="0.25">
      <c r="R613" s="141" t="s">
        <v>779</v>
      </c>
      <c r="S613" s="141" t="s">
        <v>788</v>
      </c>
      <c r="T613" s="118">
        <v>611</v>
      </c>
    </row>
    <row r="614" spans="18:20" ht="15" x14ac:dyDescent="0.25">
      <c r="R614" s="141" t="s">
        <v>779</v>
      </c>
      <c r="S614" s="141" t="s">
        <v>789</v>
      </c>
      <c r="T614" s="118">
        <v>612</v>
      </c>
    </row>
    <row r="615" spans="18:20" ht="15" x14ac:dyDescent="0.25">
      <c r="R615" s="141" t="s">
        <v>779</v>
      </c>
      <c r="S615" s="141" t="s">
        <v>790</v>
      </c>
      <c r="T615" s="118">
        <v>613</v>
      </c>
    </row>
    <row r="616" spans="18:20" ht="15" x14ac:dyDescent="0.25">
      <c r="R616" s="141" t="s">
        <v>779</v>
      </c>
      <c r="S616" s="141" t="s">
        <v>791</v>
      </c>
      <c r="T616" s="118">
        <v>614</v>
      </c>
    </row>
    <row r="617" spans="18:20" ht="15" x14ac:dyDescent="0.25">
      <c r="R617" s="141" t="s">
        <v>779</v>
      </c>
      <c r="S617" s="141" t="s">
        <v>792</v>
      </c>
      <c r="T617" s="118">
        <v>615</v>
      </c>
    </row>
    <row r="618" spans="18:20" ht="15" x14ac:dyDescent="0.25">
      <c r="R618" s="141" t="s">
        <v>779</v>
      </c>
      <c r="S618" s="141" t="s">
        <v>793</v>
      </c>
      <c r="T618" s="118">
        <v>616</v>
      </c>
    </row>
    <row r="619" spans="18:20" ht="15" x14ac:dyDescent="0.25">
      <c r="R619" s="141" t="s">
        <v>779</v>
      </c>
      <c r="S619" s="141" t="s">
        <v>794</v>
      </c>
      <c r="T619" s="118">
        <v>617</v>
      </c>
    </row>
    <row r="620" spans="18:20" ht="15" x14ac:dyDescent="0.25">
      <c r="R620" s="141" t="s">
        <v>779</v>
      </c>
      <c r="S620" s="141" t="s">
        <v>795</v>
      </c>
      <c r="T620" s="118">
        <v>618</v>
      </c>
    </row>
    <row r="621" spans="18:20" ht="15" x14ac:dyDescent="0.25">
      <c r="R621" s="141" t="s">
        <v>779</v>
      </c>
      <c r="S621" s="141" t="s">
        <v>796</v>
      </c>
      <c r="T621" s="118">
        <v>619</v>
      </c>
    </row>
    <row r="622" spans="18:20" ht="15" x14ac:dyDescent="0.25">
      <c r="R622" s="141" t="s">
        <v>779</v>
      </c>
      <c r="S622" s="141" t="s">
        <v>797</v>
      </c>
      <c r="T622" s="118">
        <v>620</v>
      </c>
    </row>
    <row r="623" spans="18:20" ht="15" x14ac:dyDescent="0.25">
      <c r="R623" s="141" t="s">
        <v>779</v>
      </c>
      <c r="S623" s="141" t="s">
        <v>798</v>
      </c>
      <c r="T623" s="118">
        <v>621</v>
      </c>
    </row>
    <row r="624" spans="18:20" ht="15" x14ac:dyDescent="0.25">
      <c r="R624" s="141" t="s">
        <v>799</v>
      </c>
      <c r="S624" s="141" t="s">
        <v>800</v>
      </c>
      <c r="T624" s="118">
        <v>622</v>
      </c>
    </row>
    <row r="625" spans="18:20" ht="15" x14ac:dyDescent="0.25">
      <c r="R625" s="141" t="s">
        <v>799</v>
      </c>
      <c r="S625" s="141" t="s">
        <v>801</v>
      </c>
      <c r="T625" s="118">
        <v>623</v>
      </c>
    </row>
    <row r="626" spans="18:20" ht="15" x14ac:dyDescent="0.25">
      <c r="R626" s="141" t="s">
        <v>799</v>
      </c>
      <c r="S626" s="141" t="s">
        <v>173</v>
      </c>
      <c r="T626" s="118">
        <v>624</v>
      </c>
    </row>
    <row r="627" spans="18:20" ht="15" x14ac:dyDescent="0.25">
      <c r="R627" s="141" t="s">
        <v>799</v>
      </c>
      <c r="S627" s="141" t="s">
        <v>802</v>
      </c>
      <c r="T627" s="118">
        <v>625</v>
      </c>
    </row>
    <row r="628" spans="18:20" ht="15" x14ac:dyDescent="0.25">
      <c r="R628" s="141" t="s">
        <v>799</v>
      </c>
      <c r="S628" s="141" t="s">
        <v>803</v>
      </c>
      <c r="T628" s="118">
        <v>626</v>
      </c>
    </row>
    <row r="629" spans="18:20" ht="15" x14ac:dyDescent="0.25">
      <c r="R629" s="141" t="s">
        <v>799</v>
      </c>
      <c r="S629" s="141" t="s">
        <v>804</v>
      </c>
      <c r="T629" s="118">
        <v>627</v>
      </c>
    </row>
    <row r="630" spans="18:20" ht="15" x14ac:dyDescent="0.25">
      <c r="R630" s="141" t="s">
        <v>799</v>
      </c>
      <c r="S630" s="141" t="s">
        <v>805</v>
      </c>
      <c r="T630" s="118">
        <v>628</v>
      </c>
    </row>
    <row r="631" spans="18:20" ht="15" x14ac:dyDescent="0.25">
      <c r="R631" s="141" t="s">
        <v>799</v>
      </c>
      <c r="S631" s="141" t="s">
        <v>806</v>
      </c>
      <c r="T631" s="118">
        <v>629</v>
      </c>
    </row>
    <row r="632" spans="18:20" ht="15" x14ac:dyDescent="0.25">
      <c r="R632" s="141" t="s">
        <v>799</v>
      </c>
      <c r="S632" s="141" t="s">
        <v>807</v>
      </c>
      <c r="T632" s="118">
        <v>630</v>
      </c>
    </row>
    <row r="633" spans="18:20" ht="15" x14ac:dyDescent="0.25">
      <c r="R633" s="141" t="s">
        <v>799</v>
      </c>
      <c r="S633" s="141" t="s">
        <v>808</v>
      </c>
      <c r="T633" s="118">
        <v>631</v>
      </c>
    </row>
    <row r="634" spans="18:20" ht="15" x14ac:dyDescent="0.25">
      <c r="R634" s="141" t="s">
        <v>799</v>
      </c>
      <c r="S634" s="141" t="s">
        <v>809</v>
      </c>
      <c r="T634" s="118">
        <v>632</v>
      </c>
    </row>
    <row r="635" spans="18:20" ht="15" x14ac:dyDescent="0.25">
      <c r="R635" s="141" t="s">
        <v>799</v>
      </c>
      <c r="S635" s="141" t="s">
        <v>810</v>
      </c>
      <c r="T635" s="118">
        <v>633</v>
      </c>
    </row>
    <row r="636" spans="18:20" ht="15" x14ac:dyDescent="0.25">
      <c r="R636" s="141" t="s">
        <v>799</v>
      </c>
      <c r="S636" s="141" t="s">
        <v>811</v>
      </c>
      <c r="T636" s="118">
        <v>634</v>
      </c>
    </row>
    <row r="637" spans="18:20" ht="15" x14ac:dyDescent="0.25">
      <c r="R637" s="141" t="s">
        <v>799</v>
      </c>
      <c r="S637" s="141" t="s">
        <v>812</v>
      </c>
      <c r="T637" s="118">
        <v>635</v>
      </c>
    </row>
    <row r="638" spans="18:20" ht="15" x14ac:dyDescent="0.25">
      <c r="R638" s="141" t="s">
        <v>799</v>
      </c>
      <c r="S638" s="141" t="s">
        <v>813</v>
      </c>
      <c r="T638" s="118">
        <v>636</v>
      </c>
    </row>
    <row r="639" spans="18:20" ht="15" x14ac:dyDescent="0.25">
      <c r="R639" s="141" t="s">
        <v>799</v>
      </c>
      <c r="S639" s="141" t="s">
        <v>814</v>
      </c>
      <c r="T639" s="118">
        <v>637</v>
      </c>
    </row>
    <row r="640" spans="18:20" ht="15" x14ac:dyDescent="0.25">
      <c r="R640" s="141" t="s">
        <v>799</v>
      </c>
      <c r="S640" s="141" t="s">
        <v>815</v>
      </c>
      <c r="T640" s="118">
        <v>638</v>
      </c>
    </row>
    <row r="641" spans="18:20" ht="15" x14ac:dyDescent="0.25">
      <c r="R641" s="141" t="s">
        <v>799</v>
      </c>
      <c r="S641" s="141" t="s">
        <v>816</v>
      </c>
      <c r="T641" s="118">
        <v>639</v>
      </c>
    </row>
    <row r="642" spans="18:20" ht="15" x14ac:dyDescent="0.25">
      <c r="R642" s="141" t="s">
        <v>799</v>
      </c>
      <c r="S642" s="141" t="s">
        <v>817</v>
      </c>
      <c r="T642" s="118">
        <v>640</v>
      </c>
    </row>
    <row r="643" spans="18:20" ht="15" x14ac:dyDescent="0.25">
      <c r="R643" s="141" t="s">
        <v>799</v>
      </c>
      <c r="S643" s="141" t="s">
        <v>818</v>
      </c>
      <c r="T643" s="118">
        <v>641</v>
      </c>
    </row>
    <row r="644" spans="18:20" ht="15" x14ac:dyDescent="0.25">
      <c r="R644" s="141" t="s">
        <v>799</v>
      </c>
      <c r="S644" s="141" t="s">
        <v>819</v>
      </c>
      <c r="T644" s="118">
        <v>642</v>
      </c>
    </row>
    <row r="645" spans="18:20" ht="15" x14ac:dyDescent="0.25">
      <c r="R645" s="141" t="s">
        <v>799</v>
      </c>
      <c r="S645" s="141" t="s">
        <v>820</v>
      </c>
      <c r="T645" s="118">
        <v>643</v>
      </c>
    </row>
    <row r="646" spans="18:20" ht="15" x14ac:dyDescent="0.25">
      <c r="R646" s="141" t="s">
        <v>799</v>
      </c>
      <c r="S646" s="141" t="s">
        <v>821</v>
      </c>
      <c r="T646" s="118">
        <v>644</v>
      </c>
    </row>
    <row r="647" spans="18:20" ht="15" x14ac:dyDescent="0.25">
      <c r="R647" s="141" t="s">
        <v>799</v>
      </c>
      <c r="S647" s="141" t="s">
        <v>822</v>
      </c>
      <c r="T647" s="118">
        <v>645</v>
      </c>
    </row>
    <row r="648" spans="18:20" ht="15" x14ac:dyDescent="0.25">
      <c r="R648" s="141" t="s">
        <v>799</v>
      </c>
      <c r="S648" s="141" t="s">
        <v>823</v>
      </c>
      <c r="T648" s="118">
        <v>646</v>
      </c>
    </row>
    <row r="649" spans="18:20" ht="15" x14ac:dyDescent="0.25">
      <c r="R649" s="141" t="s">
        <v>799</v>
      </c>
      <c r="S649" s="141" t="s">
        <v>824</v>
      </c>
      <c r="T649" s="118">
        <v>647</v>
      </c>
    </row>
    <row r="650" spans="18:20" ht="15" x14ac:dyDescent="0.25">
      <c r="R650" s="141" t="s">
        <v>799</v>
      </c>
      <c r="S650" s="141" t="s">
        <v>825</v>
      </c>
      <c r="T650" s="118">
        <v>648</v>
      </c>
    </row>
    <row r="651" spans="18:20" ht="15" x14ac:dyDescent="0.25">
      <c r="R651" s="141" t="s">
        <v>799</v>
      </c>
      <c r="S651" s="141" t="s">
        <v>826</v>
      </c>
      <c r="T651" s="118">
        <v>649</v>
      </c>
    </row>
    <row r="652" spans="18:20" ht="15" x14ac:dyDescent="0.25">
      <c r="R652" s="141" t="s">
        <v>799</v>
      </c>
      <c r="S652" s="141" t="s">
        <v>827</v>
      </c>
      <c r="T652" s="118">
        <v>650</v>
      </c>
    </row>
    <row r="653" spans="18:20" ht="15" x14ac:dyDescent="0.25">
      <c r="R653" s="141" t="s">
        <v>799</v>
      </c>
      <c r="S653" s="141" t="s">
        <v>828</v>
      </c>
      <c r="T653" s="118">
        <v>651</v>
      </c>
    </row>
    <row r="654" spans="18:20" ht="15" x14ac:dyDescent="0.25">
      <c r="R654" s="141" t="s">
        <v>799</v>
      </c>
      <c r="S654" s="141" t="s">
        <v>829</v>
      </c>
      <c r="T654" s="118">
        <v>652</v>
      </c>
    </row>
    <row r="655" spans="18:20" ht="15" x14ac:dyDescent="0.25">
      <c r="R655" s="141" t="s">
        <v>799</v>
      </c>
      <c r="S655" s="141" t="s">
        <v>830</v>
      </c>
      <c r="T655" s="118">
        <v>653</v>
      </c>
    </row>
    <row r="656" spans="18:20" ht="15" x14ac:dyDescent="0.25">
      <c r="R656" s="141" t="s">
        <v>799</v>
      </c>
      <c r="S656" s="141" t="s">
        <v>831</v>
      </c>
      <c r="T656" s="118">
        <v>654</v>
      </c>
    </row>
    <row r="657" spans="18:20" ht="15" x14ac:dyDescent="0.25">
      <c r="R657" s="141" t="s">
        <v>799</v>
      </c>
      <c r="S657" s="141" t="s">
        <v>832</v>
      </c>
      <c r="T657" s="118">
        <v>655</v>
      </c>
    </row>
    <row r="658" spans="18:20" ht="15" x14ac:dyDescent="0.25">
      <c r="R658" s="141" t="s">
        <v>799</v>
      </c>
      <c r="S658" s="141" t="s">
        <v>833</v>
      </c>
      <c r="T658" s="118">
        <v>656</v>
      </c>
    </row>
    <row r="659" spans="18:20" ht="15" x14ac:dyDescent="0.25">
      <c r="R659" s="141" t="s">
        <v>799</v>
      </c>
      <c r="S659" s="141" t="s">
        <v>834</v>
      </c>
      <c r="T659" s="118">
        <v>657</v>
      </c>
    </row>
    <row r="660" spans="18:20" ht="15" x14ac:dyDescent="0.25">
      <c r="R660" s="141" t="s">
        <v>799</v>
      </c>
      <c r="S660" s="141" t="s">
        <v>835</v>
      </c>
      <c r="T660" s="118">
        <v>658</v>
      </c>
    </row>
    <row r="661" spans="18:20" ht="15" x14ac:dyDescent="0.25">
      <c r="R661" s="141" t="s">
        <v>799</v>
      </c>
      <c r="S661" s="141" t="s">
        <v>836</v>
      </c>
      <c r="T661" s="118">
        <v>659</v>
      </c>
    </row>
    <row r="662" spans="18:20" ht="15" x14ac:dyDescent="0.25">
      <c r="R662" s="141" t="s">
        <v>799</v>
      </c>
      <c r="S662" s="141" t="s">
        <v>837</v>
      </c>
      <c r="T662" s="118">
        <v>660</v>
      </c>
    </row>
    <row r="663" spans="18:20" ht="15" x14ac:dyDescent="0.25">
      <c r="R663" s="141" t="s">
        <v>799</v>
      </c>
      <c r="S663" s="141" t="s">
        <v>838</v>
      </c>
      <c r="T663" s="118">
        <v>661</v>
      </c>
    </row>
    <row r="664" spans="18:20" ht="15" x14ac:dyDescent="0.25">
      <c r="R664" s="141" t="s">
        <v>799</v>
      </c>
      <c r="S664" s="141" t="s">
        <v>839</v>
      </c>
      <c r="T664" s="118">
        <v>662</v>
      </c>
    </row>
    <row r="665" spans="18:20" ht="15" x14ac:dyDescent="0.25">
      <c r="R665" s="141" t="s">
        <v>799</v>
      </c>
      <c r="S665" s="141" t="s">
        <v>840</v>
      </c>
      <c r="T665" s="118">
        <v>663</v>
      </c>
    </row>
    <row r="666" spans="18:20" ht="15" x14ac:dyDescent="0.25">
      <c r="R666" s="141" t="s">
        <v>799</v>
      </c>
      <c r="S666" s="141" t="s">
        <v>841</v>
      </c>
      <c r="T666" s="118">
        <v>664</v>
      </c>
    </row>
    <row r="667" spans="18:20" ht="15" x14ac:dyDescent="0.25">
      <c r="R667" s="141" t="s">
        <v>799</v>
      </c>
      <c r="S667" s="141" t="s">
        <v>842</v>
      </c>
      <c r="T667" s="118">
        <v>665</v>
      </c>
    </row>
    <row r="668" spans="18:20" ht="15" x14ac:dyDescent="0.25">
      <c r="R668" s="141" t="s">
        <v>799</v>
      </c>
      <c r="S668" s="141" t="s">
        <v>843</v>
      </c>
      <c r="T668" s="118">
        <v>666</v>
      </c>
    </row>
    <row r="669" spans="18:20" ht="15" x14ac:dyDescent="0.25">
      <c r="R669" s="141" t="s">
        <v>799</v>
      </c>
      <c r="S669" s="141" t="s">
        <v>844</v>
      </c>
      <c r="T669" s="118">
        <v>667</v>
      </c>
    </row>
    <row r="670" spans="18:20" ht="15" x14ac:dyDescent="0.25">
      <c r="R670" s="141" t="s">
        <v>799</v>
      </c>
      <c r="S670" s="141" t="s">
        <v>845</v>
      </c>
      <c r="T670" s="118">
        <v>668</v>
      </c>
    </row>
    <row r="671" spans="18:20" ht="15" x14ac:dyDescent="0.25">
      <c r="R671" s="141" t="s">
        <v>799</v>
      </c>
      <c r="S671" s="141" t="s">
        <v>846</v>
      </c>
      <c r="T671" s="118">
        <v>669</v>
      </c>
    </row>
    <row r="672" spans="18:20" ht="15" x14ac:dyDescent="0.25">
      <c r="R672" s="141" t="s">
        <v>799</v>
      </c>
      <c r="S672" s="141" t="s">
        <v>847</v>
      </c>
      <c r="T672" s="118">
        <v>670</v>
      </c>
    </row>
    <row r="673" spans="18:20" ht="15" x14ac:dyDescent="0.25">
      <c r="R673" s="141" t="s">
        <v>799</v>
      </c>
      <c r="S673" s="141" t="s">
        <v>848</v>
      </c>
      <c r="T673" s="118">
        <v>671</v>
      </c>
    </row>
    <row r="674" spans="18:20" ht="15" x14ac:dyDescent="0.25">
      <c r="R674" s="141" t="s">
        <v>799</v>
      </c>
      <c r="S674" s="141" t="s">
        <v>849</v>
      </c>
      <c r="T674" s="118">
        <v>672</v>
      </c>
    </row>
    <row r="675" spans="18:20" ht="15" x14ac:dyDescent="0.25">
      <c r="R675" s="141" t="s">
        <v>799</v>
      </c>
      <c r="S675" s="141" t="s">
        <v>850</v>
      </c>
      <c r="T675" s="118">
        <v>673</v>
      </c>
    </row>
    <row r="676" spans="18:20" ht="15" x14ac:dyDescent="0.25">
      <c r="R676" s="141" t="s">
        <v>799</v>
      </c>
      <c r="S676" s="141" t="s">
        <v>851</v>
      </c>
      <c r="T676" s="118">
        <v>674</v>
      </c>
    </row>
    <row r="677" spans="18:20" ht="15" x14ac:dyDescent="0.25">
      <c r="R677" s="141" t="s">
        <v>799</v>
      </c>
      <c r="S677" s="141" t="s">
        <v>852</v>
      </c>
      <c r="T677" s="118">
        <v>675</v>
      </c>
    </row>
    <row r="678" spans="18:20" ht="15" x14ac:dyDescent="0.25">
      <c r="R678" s="141" t="s">
        <v>799</v>
      </c>
      <c r="S678" s="141" t="s">
        <v>853</v>
      </c>
      <c r="T678" s="118">
        <v>676</v>
      </c>
    </row>
    <row r="679" spans="18:20" ht="15" x14ac:dyDescent="0.25">
      <c r="R679" s="141" t="s">
        <v>799</v>
      </c>
      <c r="S679" s="141" t="s">
        <v>854</v>
      </c>
      <c r="T679" s="118">
        <v>677</v>
      </c>
    </row>
    <row r="680" spans="18:20" ht="15" x14ac:dyDescent="0.25">
      <c r="R680" s="141" t="s">
        <v>799</v>
      </c>
      <c r="S680" s="141" t="s">
        <v>855</v>
      </c>
      <c r="T680" s="118">
        <v>678</v>
      </c>
    </row>
    <row r="681" spans="18:20" ht="15" x14ac:dyDescent="0.25">
      <c r="R681" s="141" t="s">
        <v>799</v>
      </c>
      <c r="S681" s="141" t="s">
        <v>856</v>
      </c>
      <c r="T681" s="118">
        <v>679</v>
      </c>
    </row>
    <row r="682" spans="18:20" ht="15" x14ac:dyDescent="0.25">
      <c r="R682" s="141" t="s">
        <v>799</v>
      </c>
      <c r="S682" s="141" t="s">
        <v>857</v>
      </c>
      <c r="T682" s="118">
        <v>680</v>
      </c>
    </row>
    <row r="683" spans="18:20" ht="15" x14ac:dyDescent="0.25">
      <c r="R683" s="141" t="s">
        <v>799</v>
      </c>
      <c r="S683" s="141" t="s">
        <v>858</v>
      </c>
      <c r="T683" s="118">
        <v>681</v>
      </c>
    </row>
    <row r="684" spans="18:20" ht="15" x14ac:dyDescent="0.25">
      <c r="R684" s="141" t="s">
        <v>799</v>
      </c>
      <c r="S684" s="141" t="s">
        <v>859</v>
      </c>
      <c r="T684" s="118">
        <v>682</v>
      </c>
    </row>
    <row r="685" spans="18:20" ht="15" x14ac:dyDescent="0.25">
      <c r="R685" s="141" t="s">
        <v>799</v>
      </c>
      <c r="S685" s="141" t="s">
        <v>860</v>
      </c>
      <c r="T685" s="118">
        <v>683</v>
      </c>
    </row>
    <row r="686" spans="18:20" ht="15" x14ac:dyDescent="0.25">
      <c r="R686" s="141" t="s">
        <v>861</v>
      </c>
      <c r="S686" s="141" t="s">
        <v>862</v>
      </c>
      <c r="T686" s="118">
        <v>684</v>
      </c>
    </row>
    <row r="687" spans="18:20" ht="15" x14ac:dyDescent="0.25">
      <c r="R687" s="141" t="s">
        <v>861</v>
      </c>
      <c r="S687" s="141" t="s">
        <v>863</v>
      </c>
      <c r="T687" s="118">
        <v>685</v>
      </c>
    </row>
    <row r="688" spans="18:20" ht="15" x14ac:dyDescent="0.25">
      <c r="R688" s="141" t="s">
        <v>861</v>
      </c>
      <c r="S688" s="141" t="s">
        <v>864</v>
      </c>
      <c r="T688" s="118">
        <v>686</v>
      </c>
    </row>
    <row r="689" spans="18:20" ht="15" x14ac:dyDescent="0.25">
      <c r="R689" s="141" t="s">
        <v>861</v>
      </c>
      <c r="S689" s="141" t="s">
        <v>865</v>
      </c>
      <c r="T689" s="118">
        <v>687</v>
      </c>
    </row>
    <row r="690" spans="18:20" ht="15" x14ac:dyDescent="0.25">
      <c r="R690" s="141" t="s">
        <v>861</v>
      </c>
      <c r="S690" s="141" t="s">
        <v>866</v>
      </c>
      <c r="T690" s="118">
        <v>688</v>
      </c>
    </row>
    <row r="691" spans="18:20" ht="15" x14ac:dyDescent="0.25">
      <c r="R691" s="141" t="s">
        <v>861</v>
      </c>
      <c r="S691" s="141" t="s">
        <v>867</v>
      </c>
      <c r="T691" s="118">
        <v>689</v>
      </c>
    </row>
    <row r="692" spans="18:20" ht="15" x14ac:dyDescent="0.25">
      <c r="R692" s="141" t="s">
        <v>861</v>
      </c>
      <c r="S692" s="141" t="s">
        <v>868</v>
      </c>
      <c r="T692" s="118">
        <v>690</v>
      </c>
    </row>
    <row r="693" spans="18:20" ht="15" x14ac:dyDescent="0.25">
      <c r="R693" s="141" t="s">
        <v>861</v>
      </c>
      <c r="S693" s="141" t="s">
        <v>869</v>
      </c>
      <c r="T693" s="118">
        <v>691</v>
      </c>
    </row>
    <row r="694" spans="18:20" ht="15" x14ac:dyDescent="0.25">
      <c r="R694" s="141" t="s">
        <v>861</v>
      </c>
      <c r="S694" s="141" t="s">
        <v>870</v>
      </c>
      <c r="T694" s="118">
        <v>692</v>
      </c>
    </row>
    <row r="695" spans="18:20" ht="15" x14ac:dyDescent="0.25">
      <c r="R695" s="141" t="s">
        <v>861</v>
      </c>
      <c r="S695" s="141" t="s">
        <v>871</v>
      </c>
      <c r="T695" s="118">
        <v>693</v>
      </c>
    </row>
    <row r="696" spans="18:20" ht="15" x14ac:dyDescent="0.25">
      <c r="R696" s="141" t="s">
        <v>861</v>
      </c>
      <c r="S696" s="141" t="s">
        <v>872</v>
      </c>
      <c r="T696" s="118">
        <v>694</v>
      </c>
    </row>
    <row r="697" spans="18:20" ht="15" x14ac:dyDescent="0.25">
      <c r="R697" s="141" t="s">
        <v>861</v>
      </c>
      <c r="S697" s="141" t="s">
        <v>873</v>
      </c>
      <c r="T697" s="118">
        <v>695</v>
      </c>
    </row>
    <row r="698" spans="18:20" ht="15" x14ac:dyDescent="0.25">
      <c r="R698" s="141" t="s">
        <v>861</v>
      </c>
      <c r="S698" s="141" t="s">
        <v>874</v>
      </c>
      <c r="T698" s="118">
        <v>696</v>
      </c>
    </row>
    <row r="699" spans="18:20" ht="15" x14ac:dyDescent="0.25">
      <c r="R699" s="141" t="s">
        <v>861</v>
      </c>
      <c r="S699" s="141" t="s">
        <v>875</v>
      </c>
      <c r="T699" s="118">
        <v>697</v>
      </c>
    </row>
    <row r="700" spans="18:20" ht="15" x14ac:dyDescent="0.25">
      <c r="R700" s="141" t="s">
        <v>861</v>
      </c>
      <c r="S700" s="141" t="s">
        <v>876</v>
      </c>
      <c r="T700" s="118">
        <v>698</v>
      </c>
    </row>
    <row r="701" spans="18:20" ht="15" x14ac:dyDescent="0.25">
      <c r="R701" s="141" t="s">
        <v>861</v>
      </c>
      <c r="S701" s="141" t="s">
        <v>877</v>
      </c>
      <c r="T701" s="118">
        <v>699</v>
      </c>
    </row>
    <row r="702" spans="18:20" ht="15" x14ac:dyDescent="0.25">
      <c r="R702" s="141" t="s">
        <v>861</v>
      </c>
      <c r="S702" s="141" t="s">
        <v>878</v>
      </c>
      <c r="T702" s="118">
        <v>700</v>
      </c>
    </row>
    <row r="703" spans="18:20" ht="15" x14ac:dyDescent="0.25">
      <c r="R703" s="141" t="s">
        <v>861</v>
      </c>
      <c r="S703" s="141" t="s">
        <v>879</v>
      </c>
      <c r="T703" s="118">
        <v>701</v>
      </c>
    </row>
    <row r="704" spans="18:20" ht="15" x14ac:dyDescent="0.25">
      <c r="R704" s="141" t="s">
        <v>861</v>
      </c>
      <c r="S704" s="141" t="s">
        <v>880</v>
      </c>
      <c r="T704" s="118">
        <v>702</v>
      </c>
    </row>
    <row r="705" spans="18:20" ht="15" x14ac:dyDescent="0.25">
      <c r="R705" s="141" t="s">
        <v>861</v>
      </c>
      <c r="S705" s="141" t="s">
        <v>881</v>
      </c>
      <c r="T705" s="118">
        <v>703</v>
      </c>
    </row>
    <row r="706" spans="18:20" ht="15" x14ac:dyDescent="0.25">
      <c r="R706" s="141" t="s">
        <v>861</v>
      </c>
      <c r="S706" s="141" t="s">
        <v>882</v>
      </c>
      <c r="T706" s="118">
        <v>704</v>
      </c>
    </row>
    <row r="707" spans="18:20" ht="15" x14ac:dyDescent="0.25">
      <c r="R707" s="141" t="s">
        <v>861</v>
      </c>
      <c r="S707" s="141" t="s">
        <v>883</v>
      </c>
      <c r="T707" s="118">
        <v>705</v>
      </c>
    </row>
    <row r="708" spans="18:20" ht="15" x14ac:dyDescent="0.25">
      <c r="R708" s="141" t="s">
        <v>861</v>
      </c>
      <c r="S708" s="141" t="s">
        <v>884</v>
      </c>
      <c r="T708" s="118">
        <v>706</v>
      </c>
    </row>
    <row r="709" spans="18:20" ht="15" x14ac:dyDescent="0.25">
      <c r="R709" s="141" t="s">
        <v>861</v>
      </c>
      <c r="S709" s="141" t="s">
        <v>885</v>
      </c>
      <c r="T709" s="118">
        <v>707</v>
      </c>
    </row>
    <row r="710" spans="18:20" ht="15" x14ac:dyDescent="0.25">
      <c r="R710" s="141" t="s">
        <v>861</v>
      </c>
      <c r="S710" s="141" t="s">
        <v>886</v>
      </c>
      <c r="T710" s="118">
        <v>708</v>
      </c>
    </row>
    <row r="711" spans="18:20" ht="15" x14ac:dyDescent="0.25">
      <c r="R711" s="141" t="s">
        <v>861</v>
      </c>
      <c r="S711" s="141" t="s">
        <v>887</v>
      </c>
      <c r="T711" s="118">
        <v>709</v>
      </c>
    </row>
    <row r="712" spans="18:20" ht="15" x14ac:dyDescent="0.25">
      <c r="R712" s="141" t="s">
        <v>861</v>
      </c>
      <c r="S712" s="141" t="s">
        <v>888</v>
      </c>
      <c r="T712" s="118">
        <v>710</v>
      </c>
    </row>
    <row r="713" spans="18:20" ht="15" x14ac:dyDescent="0.25">
      <c r="R713" s="141" t="s">
        <v>861</v>
      </c>
      <c r="S713" s="141" t="s">
        <v>889</v>
      </c>
      <c r="T713" s="118">
        <v>711</v>
      </c>
    </row>
    <row r="714" spans="18:20" ht="15" x14ac:dyDescent="0.25">
      <c r="R714" s="141" t="s">
        <v>861</v>
      </c>
      <c r="S714" s="141" t="s">
        <v>890</v>
      </c>
      <c r="T714" s="118">
        <v>712</v>
      </c>
    </row>
    <row r="715" spans="18:20" ht="15" x14ac:dyDescent="0.25">
      <c r="R715" s="141" t="s">
        <v>861</v>
      </c>
      <c r="S715" s="141" t="s">
        <v>891</v>
      </c>
      <c r="T715" s="118">
        <v>713</v>
      </c>
    </row>
    <row r="716" spans="18:20" ht="15" x14ac:dyDescent="0.25">
      <c r="R716" s="141" t="s">
        <v>861</v>
      </c>
      <c r="S716" s="141" t="s">
        <v>892</v>
      </c>
      <c r="T716" s="118">
        <v>714</v>
      </c>
    </row>
    <row r="717" spans="18:20" ht="15" x14ac:dyDescent="0.25">
      <c r="R717" s="141" t="s">
        <v>861</v>
      </c>
      <c r="S717" s="141" t="s">
        <v>893</v>
      </c>
      <c r="T717" s="118">
        <v>715</v>
      </c>
    </row>
    <row r="718" spans="18:20" ht="15" x14ac:dyDescent="0.25">
      <c r="R718" s="141" t="s">
        <v>861</v>
      </c>
      <c r="S718" s="141" t="s">
        <v>894</v>
      </c>
      <c r="T718" s="118">
        <v>716</v>
      </c>
    </row>
    <row r="719" spans="18:20" ht="15" x14ac:dyDescent="0.25">
      <c r="R719" s="141" t="s">
        <v>861</v>
      </c>
      <c r="S719" s="141" t="s">
        <v>895</v>
      </c>
      <c r="T719" s="118">
        <v>717</v>
      </c>
    </row>
    <row r="720" spans="18:20" ht="15" x14ac:dyDescent="0.25">
      <c r="R720" s="141" t="s">
        <v>861</v>
      </c>
      <c r="S720" s="141" t="s">
        <v>896</v>
      </c>
      <c r="T720" s="118">
        <v>718</v>
      </c>
    </row>
    <row r="721" spans="18:20" ht="15" x14ac:dyDescent="0.25">
      <c r="R721" s="141" t="s">
        <v>861</v>
      </c>
      <c r="S721" s="141" t="s">
        <v>897</v>
      </c>
      <c r="T721" s="118">
        <v>719</v>
      </c>
    </row>
    <row r="722" spans="18:20" ht="15" x14ac:dyDescent="0.25">
      <c r="R722" s="141" t="s">
        <v>861</v>
      </c>
      <c r="S722" s="141" t="s">
        <v>174</v>
      </c>
      <c r="T722" s="118">
        <v>720</v>
      </c>
    </row>
    <row r="723" spans="18:20" ht="15" x14ac:dyDescent="0.25">
      <c r="R723" s="141" t="s">
        <v>861</v>
      </c>
      <c r="S723" s="141" t="s">
        <v>898</v>
      </c>
      <c r="T723" s="118">
        <v>721</v>
      </c>
    </row>
    <row r="724" spans="18:20" ht="15" x14ac:dyDescent="0.25">
      <c r="R724" s="141" t="s">
        <v>861</v>
      </c>
      <c r="S724" s="141" t="s">
        <v>899</v>
      </c>
      <c r="T724" s="118">
        <v>722</v>
      </c>
    </row>
    <row r="725" spans="18:20" ht="15" x14ac:dyDescent="0.25">
      <c r="R725" s="141" t="s">
        <v>861</v>
      </c>
      <c r="S725" s="141" t="s">
        <v>900</v>
      </c>
      <c r="T725" s="118">
        <v>723</v>
      </c>
    </row>
    <row r="726" spans="18:20" ht="15" x14ac:dyDescent="0.25">
      <c r="R726" s="141" t="s">
        <v>861</v>
      </c>
      <c r="S726" s="141" t="s">
        <v>901</v>
      </c>
      <c r="T726" s="118">
        <v>724</v>
      </c>
    </row>
    <row r="727" spans="18:20" ht="15" x14ac:dyDescent="0.25">
      <c r="R727" s="141" t="s">
        <v>861</v>
      </c>
      <c r="S727" s="141" t="s">
        <v>902</v>
      </c>
      <c r="T727" s="118">
        <v>725</v>
      </c>
    </row>
    <row r="728" spans="18:20" ht="15" x14ac:dyDescent="0.25">
      <c r="R728" s="141" t="s">
        <v>861</v>
      </c>
      <c r="S728" s="141" t="s">
        <v>903</v>
      </c>
      <c r="T728" s="118">
        <v>726</v>
      </c>
    </row>
    <row r="729" spans="18:20" ht="15" x14ac:dyDescent="0.25">
      <c r="R729" s="141" t="s">
        <v>861</v>
      </c>
      <c r="S729" s="141" t="s">
        <v>904</v>
      </c>
      <c r="T729" s="118">
        <v>727</v>
      </c>
    </row>
    <row r="730" spans="18:20" ht="15" x14ac:dyDescent="0.25">
      <c r="R730" s="141" t="s">
        <v>861</v>
      </c>
      <c r="S730" s="141" t="s">
        <v>905</v>
      </c>
      <c r="T730" s="118">
        <v>728</v>
      </c>
    </row>
    <row r="731" spans="18:20" ht="15" x14ac:dyDescent="0.25">
      <c r="R731" s="141" t="s">
        <v>861</v>
      </c>
      <c r="S731" s="141" t="s">
        <v>906</v>
      </c>
      <c r="T731" s="118">
        <v>729</v>
      </c>
    </row>
    <row r="732" spans="18:20" ht="15" x14ac:dyDescent="0.25">
      <c r="R732" s="141" t="s">
        <v>861</v>
      </c>
      <c r="S732" s="141" t="s">
        <v>907</v>
      </c>
      <c r="T732" s="118">
        <v>730</v>
      </c>
    </row>
    <row r="733" spans="18:20" ht="15" x14ac:dyDescent="0.25">
      <c r="R733" s="141" t="s">
        <v>1022</v>
      </c>
      <c r="S733" s="141" t="s">
        <v>937</v>
      </c>
      <c r="T733" s="118">
        <v>731</v>
      </c>
    </row>
    <row r="734" spans="18:20" ht="15" x14ac:dyDescent="0.25">
      <c r="R734" s="141" t="s">
        <v>1022</v>
      </c>
      <c r="S734" s="141" t="s">
        <v>935</v>
      </c>
      <c r="T734" s="118">
        <v>732</v>
      </c>
    </row>
    <row r="735" spans="18:20" ht="15" x14ac:dyDescent="0.25">
      <c r="R735" s="141" t="s">
        <v>1022</v>
      </c>
      <c r="S735" s="141" t="s">
        <v>938</v>
      </c>
      <c r="T735" s="118">
        <v>733</v>
      </c>
    </row>
    <row r="736" spans="18:20" ht="15" x14ac:dyDescent="0.25">
      <c r="R736" s="141" t="s">
        <v>1022</v>
      </c>
      <c r="S736" s="141" t="s">
        <v>939</v>
      </c>
      <c r="T736" s="118">
        <v>734</v>
      </c>
    </row>
    <row r="737" spans="18:20" ht="15" x14ac:dyDescent="0.25">
      <c r="R737" s="141" t="s">
        <v>1022</v>
      </c>
      <c r="S737" s="141" t="s">
        <v>940</v>
      </c>
      <c r="T737" s="118">
        <v>735</v>
      </c>
    </row>
    <row r="738" spans="18:20" ht="15" x14ac:dyDescent="0.25">
      <c r="R738" s="141" t="s">
        <v>1022</v>
      </c>
      <c r="S738" s="141" t="s">
        <v>941</v>
      </c>
      <c r="T738" s="118">
        <v>736</v>
      </c>
    </row>
    <row r="739" spans="18:20" ht="15" x14ac:dyDescent="0.25">
      <c r="R739" s="141" t="s">
        <v>1022</v>
      </c>
      <c r="S739" s="141" t="s">
        <v>942</v>
      </c>
      <c r="T739" s="118">
        <v>737</v>
      </c>
    </row>
    <row r="740" spans="18:20" ht="15" x14ac:dyDescent="0.25">
      <c r="R740" s="141" t="s">
        <v>1022</v>
      </c>
      <c r="S740" s="141" t="s">
        <v>943</v>
      </c>
      <c r="T740" s="118">
        <v>738</v>
      </c>
    </row>
    <row r="741" spans="18:20" ht="15" x14ac:dyDescent="0.25">
      <c r="R741" s="141" t="s">
        <v>1022</v>
      </c>
      <c r="S741" s="141" t="s">
        <v>944</v>
      </c>
      <c r="T741" s="118">
        <v>739</v>
      </c>
    </row>
    <row r="742" spans="18:20" ht="15" x14ac:dyDescent="0.25">
      <c r="R742" s="141" t="s">
        <v>1022</v>
      </c>
      <c r="S742" s="141" t="s">
        <v>945</v>
      </c>
      <c r="T742" s="118">
        <v>740</v>
      </c>
    </row>
    <row r="743" spans="18:20" ht="15" x14ac:dyDescent="0.25">
      <c r="R743" s="141" t="s">
        <v>1022</v>
      </c>
      <c r="S743" s="141" t="s">
        <v>946</v>
      </c>
      <c r="T743" s="118">
        <v>741</v>
      </c>
    </row>
    <row r="744" spans="18:20" ht="15" x14ac:dyDescent="0.25">
      <c r="R744" s="141" t="s">
        <v>1022</v>
      </c>
      <c r="S744" s="141" t="s">
        <v>947</v>
      </c>
      <c r="T744" s="118">
        <v>742</v>
      </c>
    </row>
    <row r="745" spans="18:20" ht="15" x14ac:dyDescent="0.25">
      <c r="R745" s="141" t="s">
        <v>1022</v>
      </c>
      <c r="S745" s="141" t="s">
        <v>948</v>
      </c>
      <c r="T745" s="118">
        <v>743</v>
      </c>
    </row>
    <row r="746" spans="18:20" ht="15" x14ac:dyDescent="0.25">
      <c r="R746" s="141" t="s">
        <v>1022</v>
      </c>
      <c r="S746" s="141" t="s">
        <v>949</v>
      </c>
      <c r="T746" s="118">
        <v>744</v>
      </c>
    </row>
    <row r="747" spans="18:20" ht="15" x14ac:dyDescent="0.25">
      <c r="R747" s="141" t="s">
        <v>1022</v>
      </c>
      <c r="S747" s="141" t="s">
        <v>950</v>
      </c>
      <c r="T747" s="118">
        <v>745</v>
      </c>
    </row>
    <row r="748" spans="18:20" ht="15" x14ac:dyDescent="0.25">
      <c r="R748" s="141" t="s">
        <v>1022</v>
      </c>
      <c r="S748" s="141" t="s">
        <v>951</v>
      </c>
      <c r="T748" s="118">
        <v>746</v>
      </c>
    </row>
    <row r="749" spans="18:20" ht="15" x14ac:dyDescent="0.25">
      <c r="R749" s="141" t="s">
        <v>1022</v>
      </c>
      <c r="S749" s="141" t="s">
        <v>952</v>
      </c>
      <c r="T749" s="118">
        <v>747</v>
      </c>
    </row>
    <row r="750" spans="18:20" ht="15" x14ac:dyDescent="0.25">
      <c r="R750" s="141" t="s">
        <v>1022</v>
      </c>
      <c r="S750" s="141" t="s">
        <v>953</v>
      </c>
      <c r="T750" s="118">
        <v>748</v>
      </c>
    </row>
    <row r="751" spans="18:20" ht="15" x14ac:dyDescent="0.25">
      <c r="R751" s="141" t="s">
        <v>1022</v>
      </c>
      <c r="S751" s="141" t="s">
        <v>954</v>
      </c>
      <c r="T751" s="118">
        <v>749</v>
      </c>
    </row>
    <row r="752" spans="18:20" ht="15" x14ac:dyDescent="0.25">
      <c r="R752" s="141" t="s">
        <v>1022</v>
      </c>
      <c r="S752" s="141" t="s">
        <v>955</v>
      </c>
      <c r="T752" s="118">
        <v>750</v>
      </c>
    </row>
    <row r="753" spans="18:20" ht="15" x14ac:dyDescent="0.25">
      <c r="R753" s="141" t="s">
        <v>1022</v>
      </c>
      <c r="S753" s="141" t="s">
        <v>956</v>
      </c>
      <c r="T753" s="118">
        <v>751</v>
      </c>
    </row>
    <row r="754" spans="18:20" ht="15" x14ac:dyDescent="0.25">
      <c r="R754" s="141" t="s">
        <v>1022</v>
      </c>
      <c r="S754" s="141" t="s">
        <v>957</v>
      </c>
      <c r="T754" s="118">
        <v>752</v>
      </c>
    </row>
    <row r="755" spans="18:20" ht="15" x14ac:dyDescent="0.25">
      <c r="R755" s="141" t="s">
        <v>1022</v>
      </c>
      <c r="S755" s="141" t="s">
        <v>958</v>
      </c>
      <c r="T755" s="118">
        <v>753</v>
      </c>
    </row>
    <row r="756" spans="18:20" ht="15" x14ac:dyDescent="0.25">
      <c r="R756" s="141" t="s">
        <v>1022</v>
      </c>
      <c r="S756" s="141" t="s">
        <v>959</v>
      </c>
      <c r="T756" s="118">
        <v>754</v>
      </c>
    </row>
    <row r="757" spans="18:20" ht="15" x14ac:dyDescent="0.25">
      <c r="R757" s="141" t="s">
        <v>1022</v>
      </c>
      <c r="S757" s="141" t="s">
        <v>960</v>
      </c>
      <c r="T757" s="118">
        <v>755</v>
      </c>
    </row>
    <row r="758" spans="18:20" ht="15" x14ac:dyDescent="0.25">
      <c r="R758" s="141" t="s">
        <v>1022</v>
      </c>
      <c r="S758" s="141" t="s">
        <v>961</v>
      </c>
      <c r="T758" s="118">
        <v>756</v>
      </c>
    </row>
    <row r="759" spans="18:20" ht="15" x14ac:dyDescent="0.25">
      <c r="R759" s="141" t="s">
        <v>1022</v>
      </c>
      <c r="S759" s="141" t="s">
        <v>962</v>
      </c>
      <c r="T759" s="118">
        <v>757</v>
      </c>
    </row>
    <row r="760" spans="18:20" ht="15" x14ac:dyDescent="0.25">
      <c r="R760" s="141" t="s">
        <v>1022</v>
      </c>
      <c r="S760" s="141" t="s">
        <v>963</v>
      </c>
      <c r="T760" s="118">
        <v>758</v>
      </c>
    </row>
    <row r="761" spans="18:20" ht="15" x14ac:dyDescent="0.25">
      <c r="R761" s="141" t="s">
        <v>1022</v>
      </c>
      <c r="S761" s="141" t="s">
        <v>964</v>
      </c>
      <c r="T761" s="118">
        <v>759</v>
      </c>
    </row>
    <row r="762" spans="18:20" ht="15" x14ac:dyDescent="0.25">
      <c r="R762" s="141" t="s">
        <v>1022</v>
      </c>
      <c r="S762" s="141" t="s">
        <v>965</v>
      </c>
      <c r="T762" s="118">
        <v>760</v>
      </c>
    </row>
    <row r="763" spans="18:20" ht="15" x14ac:dyDescent="0.25">
      <c r="R763" s="141" t="s">
        <v>1022</v>
      </c>
      <c r="S763" s="141" t="s">
        <v>966</v>
      </c>
      <c r="T763" s="118">
        <v>761</v>
      </c>
    </row>
    <row r="764" spans="18:20" ht="15" x14ac:dyDescent="0.25">
      <c r="R764" s="141" t="s">
        <v>1022</v>
      </c>
      <c r="S764" s="141" t="s">
        <v>967</v>
      </c>
      <c r="T764" s="118">
        <v>762</v>
      </c>
    </row>
    <row r="765" spans="18:20" ht="15" x14ac:dyDescent="0.25">
      <c r="R765" s="141" t="s">
        <v>1022</v>
      </c>
      <c r="S765" s="141" t="s">
        <v>968</v>
      </c>
      <c r="T765" s="118">
        <v>763</v>
      </c>
    </row>
    <row r="766" spans="18:20" ht="15" x14ac:dyDescent="0.25">
      <c r="R766" s="141" t="s">
        <v>1022</v>
      </c>
      <c r="S766" s="141" t="s">
        <v>969</v>
      </c>
      <c r="T766" s="118">
        <v>764</v>
      </c>
    </row>
    <row r="767" spans="18:20" ht="15" x14ac:dyDescent="0.25">
      <c r="R767" s="141" t="s">
        <v>1022</v>
      </c>
      <c r="S767" s="141" t="s">
        <v>970</v>
      </c>
      <c r="T767" s="118">
        <v>765</v>
      </c>
    </row>
    <row r="768" spans="18:20" ht="15" x14ac:dyDescent="0.25">
      <c r="R768" s="141" t="s">
        <v>1022</v>
      </c>
      <c r="S768" s="141" t="s">
        <v>971</v>
      </c>
      <c r="T768" s="118">
        <v>766</v>
      </c>
    </row>
    <row r="769" spans="18:20" ht="15" x14ac:dyDescent="0.25">
      <c r="R769" s="141" t="s">
        <v>1022</v>
      </c>
      <c r="S769" s="141" t="s">
        <v>972</v>
      </c>
      <c r="T769" s="118">
        <v>767</v>
      </c>
    </row>
    <row r="770" spans="18:20" ht="15" x14ac:dyDescent="0.25">
      <c r="R770" s="141" t="s">
        <v>1022</v>
      </c>
      <c r="S770" s="141" t="s">
        <v>973</v>
      </c>
      <c r="T770" s="118">
        <v>768</v>
      </c>
    </row>
    <row r="771" spans="18:20" ht="15" x14ac:dyDescent="0.25">
      <c r="R771" s="141" t="s">
        <v>1022</v>
      </c>
      <c r="S771" s="141" t="s">
        <v>974</v>
      </c>
      <c r="T771" s="118">
        <v>769</v>
      </c>
    </row>
    <row r="772" spans="18:20" ht="15" x14ac:dyDescent="0.25">
      <c r="R772" s="141" t="s">
        <v>1022</v>
      </c>
      <c r="S772" s="141" t="s">
        <v>975</v>
      </c>
      <c r="T772" s="118">
        <v>770</v>
      </c>
    </row>
    <row r="773" spans="18:20" ht="15" x14ac:dyDescent="0.25">
      <c r="R773" s="141" t="s">
        <v>1022</v>
      </c>
      <c r="S773" s="141" t="s">
        <v>976</v>
      </c>
      <c r="T773" s="118">
        <v>771</v>
      </c>
    </row>
    <row r="774" spans="18:20" ht="15" x14ac:dyDescent="0.25">
      <c r="R774" s="141" t="s">
        <v>1022</v>
      </c>
      <c r="S774" s="141" t="s">
        <v>977</v>
      </c>
      <c r="T774" s="118">
        <v>772</v>
      </c>
    </row>
    <row r="775" spans="18:20" ht="15" x14ac:dyDescent="0.25">
      <c r="R775" s="141" t="s">
        <v>1022</v>
      </c>
      <c r="S775" s="141" t="s">
        <v>978</v>
      </c>
      <c r="T775" s="118">
        <v>773</v>
      </c>
    </row>
    <row r="776" spans="18:20" ht="15" x14ac:dyDescent="0.25">
      <c r="R776" s="141" t="s">
        <v>1022</v>
      </c>
      <c r="S776" s="141" t="s">
        <v>979</v>
      </c>
      <c r="T776" s="118">
        <v>774</v>
      </c>
    </row>
    <row r="777" spans="18:20" ht="15" x14ac:dyDescent="0.25">
      <c r="R777" s="141" t="s">
        <v>1022</v>
      </c>
      <c r="S777" s="141" t="s">
        <v>980</v>
      </c>
      <c r="T777" s="118">
        <v>775</v>
      </c>
    </row>
    <row r="778" spans="18:20" ht="15" x14ac:dyDescent="0.25">
      <c r="R778" s="141" t="s">
        <v>1022</v>
      </c>
      <c r="S778" s="141" t="s">
        <v>981</v>
      </c>
      <c r="T778" s="118">
        <v>776</v>
      </c>
    </row>
    <row r="779" spans="18:20" ht="15" x14ac:dyDescent="0.25">
      <c r="R779" s="141" t="s">
        <v>1022</v>
      </c>
      <c r="S779" s="141" t="s">
        <v>982</v>
      </c>
      <c r="T779" s="118">
        <v>777</v>
      </c>
    </row>
    <row r="780" spans="18:20" ht="15" x14ac:dyDescent="0.25">
      <c r="R780" s="141" t="s">
        <v>1022</v>
      </c>
      <c r="S780" s="141" t="s">
        <v>983</v>
      </c>
      <c r="T780" s="118">
        <v>778</v>
      </c>
    </row>
    <row r="781" spans="18:20" ht="15" x14ac:dyDescent="0.25">
      <c r="R781" s="141" t="s">
        <v>1022</v>
      </c>
      <c r="S781" s="141" t="s">
        <v>984</v>
      </c>
      <c r="T781" s="118">
        <v>779</v>
      </c>
    </row>
    <row r="782" spans="18:20" ht="15" x14ac:dyDescent="0.25">
      <c r="R782" s="141" t="s">
        <v>1022</v>
      </c>
      <c r="S782" s="141" t="s">
        <v>985</v>
      </c>
      <c r="T782" s="118">
        <v>780</v>
      </c>
    </row>
    <row r="783" spans="18:20" ht="15" x14ac:dyDescent="0.25">
      <c r="R783" s="141" t="s">
        <v>1022</v>
      </c>
      <c r="S783" s="141" t="s">
        <v>986</v>
      </c>
      <c r="T783" s="118">
        <v>781</v>
      </c>
    </row>
    <row r="784" spans="18:20" ht="15" x14ac:dyDescent="0.25">
      <c r="R784" s="141" t="s">
        <v>1022</v>
      </c>
      <c r="S784" s="141" t="s">
        <v>987</v>
      </c>
      <c r="T784" s="118">
        <v>782</v>
      </c>
    </row>
    <row r="785" spans="18:20" ht="15" x14ac:dyDescent="0.25">
      <c r="R785" s="141" t="s">
        <v>1022</v>
      </c>
      <c r="S785" s="141" t="s">
        <v>988</v>
      </c>
      <c r="T785" s="118">
        <v>783</v>
      </c>
    </row>
    <row r="786" spans="18:20" ht="15" x14ac:dyDescent="0.25">
      <c r="R786" s="141" t="s">
        <v>1022</v>
      </c>
      <c r="S786" s="141" t="s">
        <v>989</v>
      </c>
      <c r="T786" s="118">
        <v>784</v>
      </c>
    </row>
    <row r="787" spans="18:20" ht="15" x14ac:dyDescent="0.25">
      <c r="R787" s="141" t="s">
        <v>1022</v>
      </c>
      <c r="S787" s="141" t="s">
        <v>990</v>
      </c>
      <c r="T787" s="118">
        <v>785</v>
      </c>
    </row>
    <row r="788" spans="18:20" ht="15" x14ac:dyDescent="0.25">
      <c r="R788" s="141" t="s">
        <v>1022</v>
      </c>
      <c r="S788" s="141" t="s">
        <v>991</v>
      </c>
      <c r="T788" s="118">
        <v>786</v>
      </c>
    </row>
    <row r="789" spans="18:20" ht="15" x14ac:dyDescent="0.25">
      <c r="R789" s="141" t="s">
        <v>1022</v>
      </c>
      <c r="S789" s="141" t="s">
        <v>992</v>
      </c>
      <c r="T789" s="118">
        <v>787</v>
      </c>
    </row>
    <row r="790" spans="18:20" ht="15" x14ac:dyDescent="0.25">
      <c r="R790" s="141" t="s">
        <v>1022</v>
      </c>
      <c r="S790" s="141" t="s">
        <v>993</v>
      </c>
      <c r="T790" s="118">
        <v>788</v>
      </c>
    </row>
    <row r="791" spans="18:20" ht="15" x14ac:dyDescent="0.25">
      <c r="R791" s="141" t="s">
        <v>1022</v>
      </c>
      <c r="S791" s="141" t="s">
        <v>994</v>
      </c>
      <c r="T791" s="118">
        <v>789</v>
      </c>
    </row>
    <row r="792" spans="18:20" ht="15" x14ac:dyDescent="0.25">
      <c r="R792" s="141" t="s">
        <v>1022</v>
      </c>
      <c r="S792" s="141" t="s">
        <v>995</v>
      </c>
      <c r="T792" s="118">
        <v>790</v>
      </c>
    </row>
    <row r="793" spans="18:20" ht="15" x14ac:dyDescent="0.25">
      <c r="R793" s="141" t="s">
        <v>1022</v>
      </c>
      <c r="S793" s="141" t="s">
        <v>996</v>
      </c>
      <c r="T793" s="118">
        <v>791</v>
      </c>
    </row>
    <row r="794" spans="18:20" ht="15" x14ac:dyDescent="0.25">
      <c r="R794" s="141" t="s">
        <v>1022</v>
      </c>
      <c r="S794" s="141" t="s">
        <v>997</v>
      </c>
      <c r="T794" s="118">
        <v>792</v>
      </c>
    </row>
    <row r="795" spans="18:20" ht="15" x14ac:dyDescent="0.25">
      <c r="R795" s="141" t="s">
        <v>1022</v>
      </c>
      <c r="S795" s="141" t="s">
        <v>998</v>
      </c>
      <c r="T795" s="118">
        <v>793</v>
      </c>
    </row>
    <row r="796" spans="18:20" ht="15" x14ac:dyDescent="0.25">
      <c r="R796" s="141" t="s">
        <v>1022</v>
      </c>
      <c r="S796" s="141" t="s">
        <v>999</v>
      </c>
      <c r="T796" s="118">
        <v>794</v>
      </c>
    </row>
    <row r="797" spans="18:20" ht="15" x14ac:dyDescent="0.25">
      <c r="R797" s="141" t="s">
        <v>1022</v>
      </c>
      <c r="S797" s="141" t="s">
        <v>1000</v>
      </c>
      <c r="T797" s="118">
        <v>795</v>
      </c>
    </row>
    <row r="798" spans="18:20" ht="15" x14ac:dyDescent="0.25">
      <c r="R798" s="141" t="s">
        <v>1022</v>
      </c>
      <c r="S798" s="141" t="s">
        <v>1001</v>
      </c>
      <c r="T798" s="118">
        <v>796</v>
      </c>
    </row>
    <row r="799" spans="18:20" ht="15" x14ac:dyDescent="0.25">
      <c r="R799" s="141" t="s">
        <v>1022</v>
      </c>
      <c r="S799" s="141" t="s">
        <v>1002</v>
      </c>
      <c r="T799" s="118">
        <v>797</v>
      </c>
    </row>
    <row r="800" spans="18:20" ht="15" x14ac:dyDescent="0.25">
      <c r="R800" s="141" t="s">
        <v>1022</v>
      </c>
      <c r="S800" s="141" t="s">
        <v>1003</v>
      </c>
      <c r="T800" s="118">
        <v>798</v>
      </c>
    </row>
    <row r="801" spans="18:20" ht="15" x14ac:dyDescent="0.25">
      <c r="R801" s="141" t="s">
        <v>1022</v>
      </c>
      <c r="S801" s="141" t="s">
        <v>1004</v>
      </c>
      <c r="T801" s="118">
        <v>799</v>
      </c>
    </row>
    <row r="802" spans="18:20" ht="15" x14ac:dyDescent="0.25">
      <c r="R802" s="141" t="s">
        <v>1022</v>
      </c>
      <c r="S802" s="141" t="s">
        <v>1005</v>
      </c>
      <c r="T802" s="118">
        <v>800</v>
      </c>
    </row>
    <row r="803" spans="18:20" ht="15" x14ac:dyDescent="0.25">
      <c r="R803" s="141" t="s">
        <v>1022</v>
      </c>
      <c r="S803" s="141" t="s">
        <v>1006</v>
      </c>
      <c r="T803" s="118">
        <v>801</v>
      </c>
    </row>
    <row r="804" spans="18:20" ht="15" x14ac:dyDescent="0.25">
      <c r="R804" s="141" t="s">
        <v>1022</v>
      </c>
      <c r="S804" s="141" t="s">
        <v>1007</v>
      </c>
      <c r="T804" s="118">
        <v>802</v>
      </c>
    </row>
    <row r="805" spans="18:20" ht="15" x14ac:dyDescent="0.25">
      <c r="R805" s="141" t="s">
        <v>1022</v>
      </c>
      <c r="S805" s="141" t="s">
        <v>1008</v>
      </c>
      <c r="T805" s="118">
        <v>803</v>
      </c>
    </row>
    <row r="806" spans="18:20" ht="15" x14ac:dyDescent="0.25">
      <c r="R806" s="141" t="s">
        <v>1022</v>
      </c>
      <c r="S806" s="141" t="s">
        <v>1009</v>
      </c>
      <c r="T806" s="118">
        <v>804</v>
      </c>
    </row>
    <row r="807" spans="18:20" ht="15" x14ac:dyDescent="0.25">
      <c r="R807" s="141" t="s">
        <v>1022</v>
      </c>
      <c r="S807" s="141" t="s">
        <v>1010</v>
      </c>
      <c r="T807" s="118">
        <v>805</v>
      </c>
    </row>
    <row r="808" spans="18:20" ht="15" x14ac:dyDescent="0.25">
      <c r="R808" s="141" t="s">
        <v>1022</v>
      </c>
      <c r="S808" s="141" t="s">
        <v>1011</v>
      </c>
      <c r="T808" s="118">
        <v>806</v>
      </c>
    </row>
    <row r="809" spans="18:20" ht="15" x14ac:dyDescent="0.25">
      <c r="R809" s="141" t="s">
        <v>1022</v>
      </c>
      <c r="S809" s="141" t="s">
        <v>1012</v>
      </c>
      <c r="T809" s="118">
        <v>807</v>
      </c>
    </row>
    <row r="810" spans="18:20" ht="15" x14ac:dyDescent="0.25">
      <c r="R810" s="141" t="s">
        <v>1022</v>
      </c>
      <c r="S810" s="141" t="s">
        <v>1013</v>
      </c>
      <c r="T810" s="118">
        <v>808</v>
      </c>
    </row>
    <row r="811" spans="18:20" ht="15" x14ac:dyDescent="0.25">
      <c r="R811" s="141" t="s">
        <v>1022</v>
      </c>
      <c r="S811" s="141" t="s">
        <v>1014</v>
      </c>
      <c r="T811" s="118">
        <v>809</v>
      </c>
    </row>
    <row r="812" spans="18:20" ht="15" x14ac:dyDescent="0.25">
      <c r="R812" s="141" t="s">
        <v>1022</v>
      </c>
      <c r="S812" s="141" t="s">
        <v>1015</v>
      </c>
      <c r="T812" s="118">
        <v>810</v>
      </c>
    </row>
    <row r="813" spans="18:20" ht="15" x14ac:dyDescent="0.25">
      <c r="R813" s="141" t="s">
        <v>1022</v>
      </c>
      <c r="S813" s="141" t="s">
        <v>1016</v>
      </c>
      <c r="T813" s="118">
        <v>811</v>
      </c>
    </row>
    <row r="814" spans="18:20" ht="15" x14ac:dyDescent="0.25">
      <c r="R814" s="141" t="s">
        <v>1022</v>
      </c>
      <c r="S814" s="141" t="s">
        <v>1017</v>
      </c>
      <c r="T814" s="118">
        <v>812</v>
      </c>
    </row>
    <row r="815" spans="18:20" ht="15" x14ac:dyDescent="0.25">
      <c r="R815" s="141" t="s">
        <v>1022</v>
      </c>
      <c r="S815" s="141" t="s">
        <v>1018</v>
      </c>
      <c r="T815" s="118">
        <v>813</v>
      </c>
    </row>
    <row r="816" spans="18:20" ht="15" x14ac:dyDescent="0.25">
      <c r="R816" s="141" t="s">
        <v>1022</v>
      </c>
      <c r="S816" s="141" t="s">
        <v>1019</v>
      </c>
      <c r="T816" s="118">
        <v>814</v>
      </c>
    </row>
    <row r="817" spans="18:20" ht="15" x14ac:dyDescent="0.25">
      <c r="R817" s="141" t="s">
        <v>1022</v>
      </c>
      <c r="S817" s="141" t="s">
        <v>1020</v>
      </c>
      <c r="T817" s="118">
        <v>815</v>
      </c>
    </row>
    <row r="818" spans="18:20" ht="15" x14ac:dyDescent="0.25">
      <c r="R818" s="141" t="s">
        <v>1022</v>
      </c>
      <c r="S818" s="141" t="s">
        <v>1021</v>
      </c>
      <c r="T818" s="118">
        <v>816</v>
      </c>
    </row>
    <row r="819" spans="18:20" ht="15" x14ac:dyDescent="0.25">
      <c r="R819" s="141" t="s">
        <v>1023</v>
      </c>
      <c r="S819" s="141" t="s">
        <v>1024</v>
      </c>
      <c r="T819" s="118">
        <v>817</v>
      </c>
    </row>
    <row r="820" spans="18:20" ht="15" x14ac:dyDescent="0.25">
      <c r="R820" s="141" t="s">
        <v>1023</v>
      </c>
      <c r="S820" s="141" t="s">
        <v>1025</v>
      </c>
      <c r="T820" s="118">
        <v>818</v>
      </c>
    </row>
    <row r="821" spans="18:20" ht="15" x14ac:dyDescent="0.25">
      <c r="R821" s="141" t="s">
        <v>1023</v>
      </c>
      <c r="S821" s="141" t="s">
        <v>1026</v>
      </c>
      <c r="T821" s="118">
        <v>819</v>
      </c>
    </row>
    <row r="822" spans="18:20" ht="15" x14ac:dyDescent="0.25">
      <c r="R822" s="141" t="s">
        <v>1023</v>
      </c>
      <c r="S822" s="141" t="s">
        <v>1027</v>
      </c>
      <c r="T822" s="118">
        <v>820</v>
      </c>
    </row>
    <row r="823" spans="18:20" ht="15" x14ac:dyDescent="0.25">
      <c r="R823" s="141" t="s">
        <v>1023</v>
      </c>
      <c r="S823" s="141" t="s">
        <v>1028</v>
      </c>
      <c r="T823" s="118">
        <v>821</v>
      </c>
    </row>
    <row r="824" spans="18:20" ht="15" x14ac:dyDescent="0.25">
      <c r="R824" s="141" t="s">
        <v>1023</v>
      </c>
      <c r="S824" s="141" t="s">
        <v>1029</v>
      </c>
      <c r="T824" s="118">
        <v>822</v>
      </c>
    </row>
    <row r="825" spans="18:20" ht="15" x14ac:dyDescent="0.25">
      <c r="R825" s="141" t="s">
        <v>1023</v>
      </c>
      <c r="S825" s="141" t="s">
        <v>1030</v>
      </c>
      <c r="T825" s="118">
        <v>823</v>
      </c>
    </row>
    <row r="826" spans="18:20" ht="15" x14ac:dyDescent="0.25">
      <c r="R826" s="141" t="s">
        <v>1023</v>
      </c>
      <c r="S826" s="141" t="s">
        <v>936</v>
      </c>
      <c r="T826" s="118">
        <v>824</v>
      </c>
    </row>
    <row r="827" spans="18:20" ht="15" x14ac:dyDescent="0.25">
      <c r="R827" s="141" t="s">
        <v>1023</v>
      </c>
      <c r="S827" s="141" t="s">
        <v>1031</v>
      </c>
      <c r="T827" s="118">
        <v>825</v>
      </c>
    </row>
    <row r="828" spans="18:20" ht="15" x14ac:dyDescent="0.25">
      <c r="R828" s="141" t="s">
        <v>1023</v>
      </c>
      <c r="S828" s="141" t="s">
        <v>1032</v>
      </c>
      <c r="T828" s="118">
        <v>826</v>
      </c>
    </row>
    <row r="829" spans="18:20" ht="15" x14ac:dyDescent="0.25">
      <c r="R829" s="141" t="s">
        <v>1023</v>
      </c>
      <c r="S829" s="141" t="s">
        <v>1033</v>
      </c>
      <c r="T829" s="118">
        <v>827</v>
      </c>
    </row>
    <row r="830" spans="18:20" ht="15" x14ac:dyDescent="0.25">
      <c r="R830" s="141" t="s">
        <v>1023</v>
      </c>
      <c r="S830" s="141" t="s">
        <v>1034</v>
      </c>
      <c r="T830" s="118">
        <v>828</v>
      </c>
    </row>
    <row r="831" spans="18:20" ht="15" x14ac:dyDescent="0.25">
      <c r="R831" s="141" t="s">
        <v>1023</v>
      </c>
      <c r="S831" s="141" t="s">
        <v>1035</v>
      </c>
      <c r="T831" s="118">
        <v>829</v>
      </c>
    </row>
    <row r="832" spans="18:20" ht="15" x14ac:dyDescent="0.25">
      <c r="R832" s="141" t="s">
        <v>1023</v>
      </c>
      <c r="S832" s="141" t="s">
        <v>1036</v>
      </c>
      <c r="T832" s="118">
        <v>830</v>
      </c>
    </row>
    <row r="833" spans="18:20" ht="15" x14ac:dyDescent="0.25">
      <c r="R833" s="141" t="s">
        <v>1023</v>
      </c>
      <c r="S833" s="141" t="s">
        <v>1037</v>
      </c>
      <c r="T833" s="118">
        <v>831</v>
      </c>
    </row>
    <row r="834" spans="18:20" ht="15" x14ac:dyDescent="0.25">
      <c r="R834" s="141" t="s">
        <v>1023</v>
      </c>
      <c r="S834" s="141" t="s">
        <v>1038</v>
      </c>
      <c r="T834" s="118">
        <v>832</v>
      </c>
    </row>
    <row r="835" spans="18:20" ht="15" x14ac:dyDescent="0.25">
      <c r="R835" s="141" t="s">
        <v>1023</v>
      </c>
      <c r="S835" s="141" t="s">
        <v>1039</v>
      </c>
      <c r="T835" s="118">
        <v>833</v>
      </c>
    </row>
    <row r="836" spans="18:20" ht="15" x14ac:dyDescent="0.25">
      <c r="R836" s="141" t="s">
        <v>1023</v>
      </c>
      <c r="S836" s="141" t="s">
        <v>1040</v>
      </c>
      <c r="T836" s="118">
        <v>834</v>
      </c>
    </row>
    <row r="837" spans="18:20" ht="15" x14ac:dyDescent="0.25">
      <c r="R837" s="141" t="s">
        <v>1023</v>
      </c>
      <c r="S837" s="141" t="s">
        <v>1041</v>
      </c>
      <c r="T837" s="118">
        <v>835</v>
      </c>
    </row>
    <row r="838" spans="18:20" ht="15" x14ac:dyDescent="0.25">
      <c r="R838" s="141" t="s">
        <v>1023</v>
      </c>
      <c r="S838" s="141" t="s">
        <v>1042</v>
      </c>
      <c r="T838" s="118">
        <v>836</v>
      </c>
    </row>
    <row r="839" spans="18:20" ht="15" x14ac:dyDescent="0.25">
      <c r="R839" s="141" t="s">
        <v>1023</v>
      </c>
      <c r="S839" s="141" t="s">
        <v>1043</v>
      </c>
      <c r="T839" s="118">
        <v>837</v>
      </c>
    </row>
    <row r="840" spans="18:20" ht="15" x14ac:dyDescent="0.25">
      <c r="R840" s="141" t="s">
        <v>1023</v>
      </c>
      <c r="S840" s="141" t="s">
        <v>1044</v>
      </c>
      <c r="T840" s="118">
        <v>838</v>
      </c>
    </row>
    <row r="841" spans="18:20" ht="15" x14ac:dyDescent="0.25">
      <c r="R841" s="141" t="s">
        <v>1023</v>
      </c>
      <c r="S841" s="141" t="s">
        <v>1045</v>
      </c>
      <c r="T841" s="118">
        <v>839</v>
      </c>
    </row>
    <row r="842" spans="18:20" ht="15" x14ac:dyDescent="0.25">
      <c r="R842" s="141" t="s">
        <v>1046</v>
      </c>
      <c r="S842" s="141" t="s">
        <v>1047</v>
      </c>
      <c r="T842" s="118">
        <v>840</v>
      </c>
    </row>
    <row r="843" spans="18:20" ht="15" x14ac:dyDescent="0.25">
      <c r="R843" s="141" t="s">
        <v>1046</v>
      </c>
      <c r="S843" s="141" t="s">
        <v>1048</v>
      </c>
      <c r="T843" s="118">
        <v>841</v>
      </c>
    </row>
    <row r="844" spans="18:20" ht="15" x14ac:dyDescent="0.25">
      <c r="R844" s="141" t="s">
        <v>1046</v>
      </c>
      <c r="S844" s="141" t="s">
        <v>1049</v>
      </c>
      <c r="T844" s="118">
        <v>842</v>
      </c>
    </row>
    <row r="845" spans="18:20" ht="15" x14ac:dyDescent="0.25">
      <c r="R845" s="141" t="s">
        <v>1046</v>
      </c>
      <c r="S845" s="141" t="s">
        <v>1050</v>
      </c>
      <c r="T845" s="118">
        <v>843</v>
      </c>
    </row>
    <row r="846" spans="18:20" ht="15" x14ac:dyDescent="0.25">
      <c r="R846" s="141" t="s">
        <v>1046</v>
      </c>
      <c r="S846" s="141" t="s">
        <v>1051</v>
      </c>
      <c r="T846" s="118">
        <v>844</v>
      </c>
    </row>
    <row r="847" spans="18:20" ht="15" x14ac:dyDescent="0.25">
      <c r="R847" s="141" t="s">
        <v>1046</v>
      </c>
      <c r="S847" s="141" t="s">
        <v>1052</v>
      </c>
      <c r="T847" s="118">
        <v>845</v>
      </c>
    </row>
    <row r="848" spans="18:20" ht="15" x14ac:dyDescent="0.25">
      <c r="R848" s="141" t="s">
        <v>1046</v>
      </c>
      <c r="S848" s="141" t="s">
        <v>1053</v>
      </c>
      <c r="T848" s="118">
        <v>846</v>
      </c>
    </row>
    <row r="849" spans="18:20" ht="15" x14ac:dyDescent="0.25">
      <c r="R849" s="141" t="s">
        <v>1046</v>
      </c>
      <c r="S849" s="141" t="s">
        <v>1054</v>
      </c>
      <c r="T849" s="118">
        <v>847</v>
      </c>
    </row>
    <row r="850" spans="18:20" ht="15" x14ac:dyDescent="0.25">
      <c r="R850" s="141" t="s">
        <v>1046</v>
      </c>
      <c r="S850" s="141" t="s">
        <v>1055</v>
      </c>
      <c r="T850" s="118">
        <v>848</v>
      </c>
    </row>
    <row r="851" spans="18:20" ht="15" x14ac:dyDescent="0.25">
      <c r="R851" s="141" t="s">
        <v>1046</v>
      </c>
      <c r="S851" s="141" t="s">
        <v>1056</v>
      </c>
      <c r="T851" s="118">
        <v>849</v>
      </c>
    </row>
    <row r="852" spans="18:20" ht="15" x14ac:dyDescent="0.25">
      <c r="R852" s="141" t="s">
        <v>1046</v>
      </c>
      <c r="S852" s="141" t="s">
        <v>1057</v>
      </c>
      <c r="T852" s="118">
        <v>850</v>
      </c>
    </row>
    <row r="853" spans="18:20" ht="15" x14ac:dyDescent="0.25">
      <c r="R853" s="141" t="s">
        <v>1046</v>
      </c>
      <c r="S853" s="141" t="s">
        <v>1058</v>
      </c>
      <c r="T853" s="118">
        <v>851</v>
      </c>
    </row>
    <row r="854" spans="18:20" ht="15" x14ac:dyDescent="0.25">
      <c r="R854" s="141" t="s">
        <v>1046</v>
      </c>
      <c r="S854" s="141" t="s">
        <v>1059</v>
      </c>
      <c r="T854" s="118">
        <v>852</v>
      </c>
    </row>
    <row r="855" spans="18:20" ht="15" x14ac:dyDescent="0.25">
      <c r="R855" s="141" t="s">
        <v>1046</v>
      </c>
      <c r="S855" s="141" t="s">
        <v>1060</v>
      </c>
      <c r="T855" s="118">
        <v>853</v>
      </c>
    </row>
    <row r="856" spans="18:20" ht="15" x14ac:dyDescent="0.25">
      <c r="R856" s="141" t="s">
        <v>1046</v>
      </c>
      <c r="S856" s="141" t="s">
        <v>1061</v>
      </c>
      <c r="T856" s="118">
        <v>854</v>
      </c>
    </row>
    <row r="857" spans="18:20" ht="15" x14ac:dyDescent="0.25">
      <c r="R857" s="141" t="s">
        <v>1046</v>
      </c>
      <c r="S857" s="141" t="s">
        <v>1062</v>
      </c>
      <c r="T857" s="118">
        <v>855</v>
      </c>
    </row>
    <row r="858" spans="18:20" ht="15" x14ac:dyDescent="0.25">
      <c r="R858" s="141" t="s">
        <v>1046</v>
      </c>
      <c r="S858" s="141" t="s">
        <v>1063</v>
      </c>
      <c r="T858" s="118">
        <v>856</v>
      </c>
    </row>
    <row r="859" spans="18:20" ht="15" x14ac:dyDescent="0.25">
      <c r="R859" s="141" t="s">
        <v>1046</v>
      </c>
      <c r="S859" s="141" t="s">
        <v>1064</v>
      </c>
      <c r="T859" s="118">
        <v>857</v>
      </c>
    </row>
    <row r="860" spans="18:20" ht="15" x14ac:dyDescent="0.25">
      <c r="R860" s="141" t="s">
        <v>1046</v>
      </c>
      <c r="S860" s="141" t="s">
        <v>1065</v>
      </c>
      <c r="T860" s="118">
        <v>858</v>
      </c>
    </row>
    <row r="861" spans="18:20" ht="15" x14ac:dyDescent="0.25">
      <c r="R861" s="141" t="s">
        <v>1046</v>
      </c>
      <c r="S861" s="141" t="s">
        <v>1066</v>
      </c>
      <c r="T861" s="118">
        <v>859</v>
      </c>
    </row>
    <row r="862" spans="18:20" ht="15" x14ac:dyDescent="0.25">
      <c r="R862" s="141" t="s">
        <v>1046</v>
      </c>
      <c r="S862" s="141" t="s">
        <v>1067</v>
      </c>
      <c r="T862" s="118">
        <v>860</v>
      </c>
    </row>
    <row r="863" spans="18:20" ht="15" x14ac:dyDescent="0.25">
      <c r="R863" s="141" t="s">
        <v>1046</v>
      </c>
      <c r="S863" s="141" t="s">
        <v>1068</v>
      </c>
      <c r="T863" s="118">
        <v>861</v>
      </c>
    </row>
    <row r="864" spans="18:20" ht="15" x14ac:dyDescent="0.25">
      <c r="R864" s="141" t="s">
        <v>1046</v>
      </c>
      <c r="S864" s="141" t="s">
        <v>1069</v>
      </c>
      <c r="T864" s="118">
        <v>862</v>
      </c>
    </row>
    <row r="865" spans="18:20" ht="15" x14ac:dyDescent="0.25">
      <c r="R865" s="141" t="s">
        <v>1046</v>
      </c>
      <c r="S865" s="141" t="s">
        <v>1070</v>
      </c>
      <c r="T865" s="118">
        <v>863</v>
      </c>
    </row>
    <row r="866" spans="18:20" ht="15" x14ac:dyDescent="0.25">
      <c r="R866" s="141" t="s">
        <v>1046</v>
      </c>
      <c r="S866" s="141" t="s">
        <v>1071</v>
      </c>
      <c r="T866" s="118">
        <v>864</v>
      </c>
    </row>
    <row r="867" spans="18:20" ht="15" x14ac:dyDescent="0.25">
      <c r="R867" s="141" t="s">
        <v>1046</v>
      </c>
      <c r="S867" s="141" t="s">
        <v>1072</v>
      </c>
      <c r="T867" s="118">
        <v>865</v>
      </c>
    </row>
    <row r="868" spans="18:20" ht="15" x14ac:dyDescent="0.25">
      <c r="R868" s="141" t="s">
        <v>1046</v>
      </c>
      <c r="S868" s="141" t="s">
        <v>1073</v>
      </c>
      <c r="T868" s="118">
        <v>866</v>
      </c>
    </row>
    <row r="869" spans="18:20" ht="15" x14ac:dyDescent="0.25">
      <c r="R869" s="141" t="s">
        <v>1046</v>
      </c>
      <c r="S869" s="141" t="s">
        <v>1074</v>
      </c>
      <c r="T869" s="118">
        <v>867</v>
      </c>
    </row>
    <row r="870" spans="18:20" ht="15" x14ac:dyDescent="0.25">
      <c r="R870" s="141" t="s">
        <v>1046</v>
      </c>
      <c r="S870" s="141" t="s">
        <v>1075</v>
      </c>
      <c r="T870" s="118">
        <v>868</v>
      </c>
    </row>
    <row r="871" spans="18:20" ht="15" x14ac:dyDescent="0.25">
      <c r="R871" s="141" t="s">
        <v>1046</v>
      </c>
      <c r="S871" s="141" t="s">
        <v>1076</v>
      </c>
      <c r="T871" s="118">
        <v>869</v>
      </c>
    </row>
    <row r="872" spans="18:20" ht="15" x14ac:dyDescent="0.25">
      <c r="R872" s="141" t="s">
        <v>1046</v>
      </c>
      <c r="S872" s="141" t="s">
        <v>1077</v>
      </c>
      <c r="T872" s="118">
        <v>870</v>
      </c>
    </row>
    <row r="873" spans="18:20" ht="15" x14ac:dyDescent="0.25">
      <c r="R873" s="141" t="s">
        <v>1046</v>
      </c>
      <c r="S873" s="141" t="s">
        <v>1078</v>
      </c>
      <c r="T873" s="118">
        <v>871</v>
      </c>
    </row>
    <row r="874" spans="18:20" ht="15" x14ac:dyDescent="0.25">
      <c r="R874" s="141" t="s">
        <v>1046</v>
      </c>
      <c r="S874" s="141" t="s">
        <v>1079</v>
      </c>
      <c r="T874" s="118">
        <v>872</v>
      </c>
    </row>
    <row r="875" spans="18:20" ht="15" x14ac:dyDescent="0.25">
      <c r="R875" s="141" t="s">
        <v>1046</v>
      </c>
      <c r="S875" s="141" t="s">
        <v>1080</v>
      </c>
      <c r="T875" s="118">
        <v>873</v>
      </c>
    </row>
    <row r="876" spans="18:20" ht="15" x14ac:dyDescent="0.25">
      <c r="R876" s="141" t="s">
        <v>1046</v>
      </c>
      <c r="S876" s="141" t="s">
        <v>1081</v>
      </c>
      <c r="T876" s="118">
        <v>874</v>
      </c>
    </row>
    <row r="877" spans="18:20" ht="15" x14ac:dyDescent="0.25">
      <c r="R877" s="141" t="s">
        <v>1046</v>
      </c>
      <c r="S877" s="141" t="s">
        <v>1082</v>
      </c>
      <c r="T877" s="118">
        <v>875</v>
      </c>
    </row>
    <row r="878" spans="18:20" ht="15" x14ac:dyDescent="0.25">
      <c r="R878" s="141" t="s">
        <v>1046</v>
      </c>
      <c r="S878" s="141" t="s">
        <v>1083</v>
      </c>
      <c r="T878" s="118">
        <v>876</v>
      </c>
    </row>
    <row r="879" spans="18:20" ht="15" x14ac:dyDescent="0.25">
      <c r="R879" s="141" t="s">
        <v>1046</v>
      </c>
      <c r="S879" s="141" t="s">
        <v>1084</v>
      </c>
      <c r="T879" s="118">
        <v>877</v>
      </c>
    </row>
    <row r="880" spans="18:20" ht="15" x14ac:dyDescent="0.25">
      <c r="R880" s="141" t="s">
        <v>1046</v>
      </c>
      <c r="S880" s="141" t="s">
        <v>1085</v>
      </c>
      <c r="T880" s="118">
        <v>878</v>
      </c>
    </row>
    <row r="881" spans="18:20" ht="15" x14ac:dyDescent="0.25">
      <c r="R881" s="141" t="s">
        <v>1046</v>
      </c>
      <c r="S881" s="141" t="s">
        <v>1086</v>
      </c>
      <c r="T881" s="118">
        <v>879</v>
      </c>
    </row>
    <row r="882" spans="18:20" ht="15" x14ac:dyDescent="0.25">
      <c r="R882" s="141" t="s">
        <v>1046</v>
      </c>
      <c r="S882" s="141" t="s">
        <v>1087</v>
      </c>
      <c r="T882" s="118">
        <v>880</v>
      </c>
    </row>
    <row r="883" spans="18:20" ht="15" x14ac:dyDescent="0.25">
      <c r="R883" s="141" t="s">
        <v>1046</v>
      </c>
      <c r="S883" s="141" t="s">
        <v>1088</v>
      </c>
      <c r="T883" s="118">
        <v>881</v>
      </c>
    </row>
    <row r="884" spans="18:20" ht="15" x14ac:dyDescent="0.25">
      <c r="R884" s="141" t="s">
        <v>1046</v>
      </c>
      <c r="S884" s="141" t="s">
        <v>1089</v>
      </c>
      <c r="T884" s="118">
        <v>882</v>
      </c>
    </row>
    <row r="885" spans="18:20" ht="15" x14ac:dyDescent="0.25">
      <c r="R885" s="141" t="s">
        <v>1046</v>
      </c>
      <c r="S885" s="141" t="s">
        <v>1090</v>
      </c>
      <c r="T885" s="118">
        <v>883</v>
      </c>
    </row>
    <row r="886" spans="18:20" ht="15" x14ac:dyDescent="0.25">
      <c r="R886" s="141" t="s">
        <v>1046</v>
      </c>
      <c r="S886" s="141" t="s">
        <v>1091</v>
      </c>
      <c r="T886" s="118">
        <v>884</v>
      </c>
    </row>
    <row r="887" spans="18:20" ht="15" x14ac:dyDescent="0.25">
      <c r="R887" s="141" t="s">
        <v>1046</v>
      </c>
      <c r="S887" s="141" t="s">
        <v>1092</v>
      </c>
      <c r="T887" s="118">
        <v>885</v>
      </c>
    </row>
    <row r="888" spans="18:20" ht="15" x14ac:dyDescent="0.25">
      <c r="R888" s="141" t="s">
        <v>1046</v>
      </c>
      <c r="S888" s="141" t="s">
        <v>1093</v>
      </c>
      <c r="T888" s="118">
        <v>886</v>
      </c>
    </row>
    <row r="889" spans="18:20" ht="15" x14ac:dyDescent="0.25">
      <c r="R889" s="141" t="s">
        <v>1046</v>
      </c>
      <c r="S889" s="141" t="s">
        <v>1094</v>
      </c>
      <c r="T889" s="118">
        <v>887</v>
      </c>
    </row>
    <row r="890" spans="18:20" ht="15" x14ac:dyDescent="0.25">
      <c r="R890" s="141" t="s">
        <v>1046</v>
      </c>
      <c r="S890" s="141" t="s">
        <v>1095</v>
      </c>
      <c r="T890" s="118">
        <v>888</v>
      </c>
    </row>
    <row r="891" spans="18:20" ht="15" x14ac:dyDescent="0.25">
      <c r="R891" s="141" t="s">
        <v>1046</v>
      </c>
      <c r="S891" s="141" t="s">
        <v>1096</v>
      </c>
      <c r="T891" s="118">
        <v>889</v>
      </c>
    </row>
    <row r="892" spans="18:20" ht="15" x14ac:dyDescent="0.25">
      <c r="R892" s="141" t="s">
        <v>1046</v>
      </c>
      <c r="S892" s="141" t="s">
        <v>1097</v>
      </c>
      <c r="T892" s="118">
        <v>890</v>
      </c>
    </row>
    <row r="893" spans="18:20" ht="15" x14ac:dyDescent="0.25">
      <c r="R893" s="141" t="s">
        <v>1046</v>
      </c>
      <c r="S893" s="141" t="s">
        <v>1098</v>
      </c>
      <c r="T893" s="118">
        <v>891</v>
      </c>
    </row>
    <row r="894" spans="18:20" ht="15" x14ac:dyDescent="0.25">
      <c r="R894" s="141" t="s">
        <v>1046</v>
      </c>
      <c r="S894" s="141" t="s">
        <v>1099</v>
      </c>
      <c r="T894" s="118">
        <v>892</v>
      </c>
    </row>
    <row r="895" spans="18:20" ht="15" x14ac:dyDescent="0.25">
      <c r="R895" s="141" t="s">
        <v>1046</v>
      </c>
      <c r="S895" s="141" t="s">
        <v>1100</v>
      </c>
      <c r="T895" s="118">
        <v>893</v>
      </c>
    </row>
    <row r="896" spans="18:20" ht="15" x14ac:dyDescent="0.25">
      <c r="R896" s="141" t="s">
        <v>1046</v>
      </c>
      <c r="S896" s="141" t="s">
        <v>1101</v>
      </c>
      <c r="T896" s="118">
        <v>894</v>
      </c>
    </row>
    <row r="897" spans="18:20" ht="15" x14ac:dyDescent="0.25">
      <c r="R897" s="141" t="s">
        <v>1046</v>
      </c>
      <c r="S897" s="141" t="s">
        <v>1102</v>
      </c>
      <c r="T897" s="118">
        <v>895</v>
      </c>
    </row>
    <row r="898" spans="18:20" ht="15" x14ac:dyDescent="0.25">
      <c r="R898" s="141" t="s">
        <v>1046</v>
      </c>
      <c r="S898" s="141" t="s">
        <v>1103</v>
      </c>
      <c r="T898" s="118">
        <v>896</v>
      </c>
    </row>
    <row r="899" spans="18:20" ht="15" x14ac:dyDescent="0.25">
      <c r="R899" s="141" t="s">
        <v>1046</v>
      </c>
      <c r="S899" s="141" t="s">
        <v>1104</v>
      </c>
      <c r="T899" s="118">
        <v>897</v>
      </c>
    </row>
    <row r="900" spans="18:20" ht="15" x14ac:dyDescent="0.25">
      <c r="R900" s="141" t="s">
        <v>1046</v>
      </c>
      <c r="S900" s="141" t="s">
        <v>1105</v>
      </c>
      <c r="T900" s="118">
        <v>898</v>
      </c>
    </row>
    <row r="901" spans="18:20" ht="15" x14ac:dyDescent="0.25">
      <c r="R901" s="141" t="s">
        <v>1046</v>
      </c>
      <c r="S901" s="141" t="s">
        <v>1106</v>
      </c>
      <c r="T901" s="118">
        <v>899</v>
      </c>
    </row>
    <row r="902" spans="18:20" ht="15" x14ac:dyDescent="0.25">
      <c r="R902" s="141" t="s">
        <v>1046</v>
      </c>
      <c r="S902" s="141" t="s">
        <v>1107</v>
      </c>
      <c r="T902" s="118">
        <v>900</v>
      </c>
    </row>
    <row r="903" spans="18:20" ht="15" x14ac:dyDescent="0.25">
      <c r="R903" s="141" t="s">
        <v>1046</v>
      </c>
      <c r="S903" s="141" t="s">
        <v>1108</v>
      </c>
      <c r="T903" s="118">
        <v>901</v>
      </c>
    </row>
    <row r="904" spans="18:20" ht="15" x14ac:dyDescent="0.25">
      <c r="R904" s="141" t="s">
        <v>1046</v>
      </c>
      <c r="S904" s="141" t="s">
        <v>1109</v>
      </c>
      <c r="T904" s="118">
        <v>902</v>
      </c>
    </row>
    <row r="905" spans="18:20" ht="15" x14ac:dyDescent="0.25">
      <c r="R905" s="141" t="s">
        <v>1046</v>
      </c>
      <c r="S905" s="141" t="s">
        <v>1110</v>
      </c>
      <c r="T905" s="118">
        <v>903</v>
      </c>
    </row>
    <row r="906" spans="18:20" ht="15" x14ac:dyDescent="0.25">
      <c r="R906" s="141" t="s">
        <v>1046</v>
      </c>
      <c r="S906" s="141" t="s">
        <v>1111</v>
      </c>
      <c r="T906" s="118">
        <v>904</v>
      </c>
    </row>
    <row r="907" spans="18:20" ht="15" x14ac:dyDescent="0.25">
      <c r="R907" s="141" t="s">
        <v>1046</v>
      </c>
      <c r="S907" s="141" t="s">
        <v>1112</v>
      </c>
      <c r="T907" s="118">
        <v>905</v>
      </c>
    </row>
    <row r="908" spans="18:20" ht="15" x14ac:dyDescent="0.25">
      <c r="R908" s="141" t="s">
        <v>1046</v>
      </c>
      <c r="S908" s="141" t="s">
        <v>1113</v>
      </c>
      <c r="T908" s="118">
        <v>906</v>
      </c>
    </row>
    <row r="909" spans="18:20" ht="15" x14ac:dyDescent="0.25">
      <c r="R909" s="141" t="s">
        <v>1046</v>
      </c>
      <c r="S909" s="141" t="s">
        <v>1114</v>
      </c>
      <c r="T909" s="118">
        <v>907</v>
      </c>
    </row>
    <row r="910" spans="18:20" ht="15" x14ac:dyDescent="0.25">
      <c r="R910" s="141" t="s">
        <v>1046</v>
      </c>
      <c r="S910" s="141" t="s">
        <v>1115</v>
      </c>
      <c r="T910" s="118">
        <v>908</v>
      </c>
    </row>
    <row r="911" spans="18:20" ht="15" x14ac:dyDescent="0.25">
      <c r="R911" s="141" t="s">
        <v>1046</v>
      </c>
      <c r="S911" s="141" t="s">
        <v>1116</v>
      </c>
      <c r="T911" s="118">
        <v>909</v>
      </c>
    </row>
    <row r="912" spans="18:20" ht="15" x14ac:dyDescent="0.25">
      <c r="R912" s="141" t="s">
        <v>1046</v>
      </c>
      <c r="S912" s="141" t="s">
        <v>1117</v>
      </c>
      <c r="T912" s="118">
        <v>910</v>
      </c>
    </row>
    <row r="913" spans="18:20" ht="15" x14ac:dyDescent="0.25">
      <c r="R913" s="141" t="s">
        <v>1046</v>
      </c>
      <c r="S913" s="141" t="s">
        <v>1118</v>
      </c>
      <c r="T913" s="118">
        <v>911</v>
      </c>
    </row>
    <row r="914" spans="18:20" ht="15" x14ac:dyDescent="0.25">
      <c r="R914" s="141" t="s">
        <v>1046</v>
      </c>
      <c r="S914" s="141" t="s">
        <v>1119</v>
      </c>
      <c r="T914" s="118">
        <v>912</v>
      </c>
    </row>
    <row r="915" spans="18:20" ht="15" x14ac:dyDescent="0.25">
      <c r="R915" s="141" t="s">
        <v>1046</v>
      </c>
      <c r="S915" s="141" t="s">
        <v>1120</v>
      </c>
      <c r="T915" s="118">
        <v>913</v>
      </c>
    </row>
    <row r="916" spans="18:20" ht="15" x14ac:dyDescent="0.25">
      <c r="R916" s="141" t="s">
        <v>1046</v>
      </c>
      <c r="S916" s="141" t="s">
        <v>1121</v>
      </c>
      <c r="T916" s="118">
        <v>914</v>
      </c>
    </row>
    <row r="917" spans="18:20" ht="15" x14ac:dyDescent="0.25">
      <c r="R917" s="141" t="s">
        <v>1046</v>
      </c>
      <c r="S917" s="141" t="s">
        <v>1122</v>
      </c>
      <c r="T917" s="118">
        <v>915</v>
      </c>
    </row>
    <row r="918" spans="18:20" ht="15" x14ac:dyDescent="0.25">
      <c r="R918" s="141" t="s">
        <v>1046</v>
      </c>
      <c r="S918" s="141" t="s">
        <v>1123</v>
      </c>
      <c r="T918" s="118">
        <v>916</v>
      </c>
    </row>
    <row r="919" spans="18:20" ht="15" x14ac:dyDescent="0.25">
      <c r="R919" s="141" t="s">
        <v>1046</v>
      </c>
      <c r="S919" s="141" t="s">
        <v>1124</v>
      </c>
      <c r="T919" s="118">
        <v>917</v>
      </c>
    </row>
    <row r="920" spans="18:20" ht="15" x14ac:dyDescent="0.25">
      <c r="R920" s="141" t="s">
        <v>1046</v>
      </c>
      <c r="S920" s="141" t="s">
        <v>1125</v>
      </c>
      <c r="T920" s="118">
        <v>918</v>
      </c>
    </row>
    <row r="921" spans="18:20" ht="15" x14ac:dyDescent="0.25">
      <c r="R921" s="141" t="s">
        <v>1046</v>
      </c>
      <c r="S921" s="141" t="s">
        <v>1126</v>
      </c>
      <c r="T921" s="118">
        <v>919</v>
      </c>
    </row>
    <row r="922" spans="18:20" ht="15" x14ac:dyDescent="0.25">
      <c r="R922" s="141" t="s">
        <v>1046</v>
      </c>
      <c r="S922" s="141" t="s">
        <v>1127</v>
      </c>
      <c r="T922" s="118">
        <v>920</v>
      </c>
    </row>
    <row r="923" spans="18:20" ht="15" x14ac:dyDescent="0.25">
      <c r="R923" s="141" t="s">
        <v>1046</v>
      </c>
      <c r="S923" s="141" t="s">
        <v>1128</v>
      </c>
      <c r="T923" s="118">
        <v>921</v>
      </c>
    </row>
    <row r="924" spans="18:20" ht="15" x14ac:dyDescent="0.25">
      <c r="R924" s="141" t="s">
        <v>1046</v>
      </c>
      <c r="S924" s="141" t="s">
        <v>1129</v>
      </c>
      <c r="T924" s="118">
        <v>922</v>
      </c>
    </row>
    <row r="925" spans="18:20" ht="15" x14ac:dyDescent="0.25">
      <c r="R925" s="141" t="s">
        <v>1046</v>
      </c>
      <c r="S925" s="141" t="s">
        <v>1130</v>
      </c>
      <c r="T925" s="118">
        <v>923</v>
      </c>
    </row>
    <row r="926" spans="18:20" ht="15" x14ac:dyDescent="0.25">
      <c r="R926" s="141" t="s">
        <v>1046</v>
      </c>
      <c r="S926" s="141" t="s">
        <v>1131</v>
      </c>
      <c r="T926" s="118">
        <v>924</v>
      </c>
    </row>
    <row r="927" spans="18:20" ht="15" x14ac:dyDescent="0.25">
      <c r="R927" s="141" t="s">
        <v>1046</v>
      </c>
      <c r="S927" s="141" t="s">
        <v>1132</v>
      </c>
      <c r="T927" s="118">
        <v>925</v>
      </c>
    </row>
    <row r="928" spans="18:20" ht="15" x14ac:dyDescent="0.25">
      <c r="R928" s="141" t="s">
        <v>1046</v>
      </c>
      <c r="S928" s="141" t="s">
        <v>1133</v>
      </c>
      <c r="T928" s="118">
        <v>926</v>
      </c>
    </row>
    <row r="929" spans="18:20" ht="15" x14ac:dyDescent="0.25">
      <c r="R929" s="141" t="s">
        <v>1046</v>
      </c>
      <c r="S929" s="141" t="s">
        <v>1134</v>
      </c>
      <c r="T929" s="118">
        <v>927</v>
      </c>
    </row>
    <row r="930" spans="18:20" ht="15" x14ac:dyDescent="0.25">
      <c r="R930" s="141" t="s">
        <v>1046</v>
      </c>
      <c r="S930" s="141" t="s">
        <v>1135</v>
      </c>
      <c r="T930" s="118">
        <v>928</v>
      </c>
    </row>
    <row r="931" spans="18:20" ht="15" x14ac:dyDescent="0.25">
      <c r="R931" s="141" t="s">
        <v>1046</v>
      </c>
      <c r="S931" s="141" t="s">
        <v>1136</v>
      </c>
      <c r="T931" s="118">
        <v>929</v>
      </c>
    </row>
    <row r="932" spans="18:20" ht="15" x14ac:dyDescent="0.25">
      <c r="R932" s="141" t="s">
        <v>1046</v>
      </c>
      <c r="S932" s="141" t="s">
        <v>1137</v>
      </c>
      <c r="T932" s="118">
        <v>930</v>
      </c>
    </row>
    <row r="933" spans="18:20" ht="15" x14ac:dyDescent="0.25">
      <c r="R933" s="141" t="s">
        <v>1046</v>
      </c>
      <c r="S933" s="141" t="s">
        <v>1138</v>
      </c>
      <c r="T933" s="118">
        <v>931</v>
      </c>
    </row>
    <row r="934" spans="18:20" ht="15" x14ac:dyDescent="0.25">
      <c r="R934" s="141" t="s">
        <v>1046</v>
      </c>
      <c r="S934" s="141" t="s">
        <v>1139</v>
      </c>
      <c r="T934" s="118">
        <v>932</v>
      </c>
    </row>
    <row r="935" spans="18:20" ht="15" x14ac:dyDescent="0.25">
      <c r="R935" s="141" t="s">
        <v>1046</v>
      </c>
      <c r="S935" s="141" t="s">
        <v>1140</v>
      </c>
      <c r="T935" s="118">
        <v>933</v>
      </c>
    </row>
    <row r="936" spans="18:20" ht="15" x14ac:dyDescent="0.25">
      <c r="R936" s="141" t="s">
        <v>1046</v>
      </c>
      <c r="S936" s="141" t="s">
        <v>1141</v>
      </c>
      <c r="T936" s="118">
        <v>934</v>
      </c>
    </row>
    <row r="937" spans="18:20" ht="15" x14ac:dyDescent="0.25">
      <c r="R937" s="141" t="s">
        <v>1046</v>
      </c>
      <c r="S937" s="141" t="s">
        <v>1142</v>
      </c>
      <c r="T937" s="118">
        <v>935</v>
      </c>
    </row>
    <row r="938" spans="18:20" ht="15" x14ac:dyDescent="0.25">
      <c r="R938" s="141" t="s">
        <v>1046</v>
      </c>
      <c r="S938" s="141" t="s">
        <v>1143</v>
      </c>
      <c r="T938" s="118">
        <v>936</v>
      </c>
    </row>
    <row r="939" spans="18:20" ht="15" x14ac:dyDescent="0.25">
      <c r="R939" s="141" t="s">
        <v>1046</v>
      </c>
      <c r="S939" s="141" t="s">
        <v>1144</v>
      </c>
      <c r="T939" s="118">
        <v>937</v>
      </c>
    </row>
    <row r="940" spans="18:20" ht="15" x14ac:dyDescent="0.25">
      <c r="R940" s="141" t="s">
        <v>1046</v>
      </c>
      <c r="S940" s="141" t="s">
        <v>1145</v>
      </c>
      <c r="T940" s="118">
        <v>938</v>
      </c>
    </row>
    <row r="941" spans="18:20" ht="15" x14ac:dyDescent="0.25">
      <c r="R941" s="141" t="s">
        <v>1046</v>
      </c>
      <c r="S941" s="141" t="s">
        <v>1146</v>
      </c>
      <c r="T941" s="118">
        <v>939</v>
      </c>
    </row>
    <row r="942" spans="18:20" ht="15" x14ac:dyDescent="0.25">
      <c r="R942" s="141" t="s">
        <v>1046</v>
      </c>
      <c r="S942" s="141" t="s">
        <v>1147</v>
      </c>
      <c r="T942" s="118">
        <v>940</v>
      </c>
    </row>
    <row r="943" spans="18:20" ht="15" x14ac:dyDescent="0.25">
      <c r="R943" s="141" t="s">
        <v>1046</v>
      </c>
      <c r="S943" s="141" t="s">
        <v>1148</v>
      </c>
      <c r="T943" s="118">
        <v>941</v>
      </c>
    </row>
    <row r="944" spans="18:20" ht="15" x14ac:dyDescent="0.25">
      <c r="R944" s="141" t="s">
        <v>1046</v>
      </c>
      <c r="S944" s="141" t="s">
        <v>1149</v>
      </c>
      <c r="T944" s="118">
        <v>942</v>
      </c>
    </row>
    <row r="945" spans="18:20" ht="15" x14ac:dyDescent="0.25">
      <c r="R945" s="141" t="s">
        <v>1046</v>
      </c>
      <c r="S945" s="141" t="s">
        <v>1150</v>
      </c>
      <c r="T945" s="118">
        <v>943</v>
      </c>
    </row>
    <row r="946" spans="18:20" ht="15" x14ac:dyDescent="0.25">
      <c r="R946" s="141" t="s">
        <v>1046</v>
      </c>
      <c r="S946" s="141" t="s">
        <v>1151</v>
      </c>
      <c r="T946" s="118">
        <v>944</v>
      </c>
    </row>
    <row r="947" spans="18:20" ht="15" x14ac:dyDescent="0.25">
      <c r="R947" s="141" t="s">
        <v>1046</v>
      </c>
      <c r="S947" s="141" t="s">
        <v>1152</v>
      </c>
      <c r="T947" s="118">
        <v>945</v>
      </c>
    </row>
    <row r="948" spans="18:20" ht="15" x14ac:dyDescent="0.25">
      <c r="R948" s="141" t="s">
        <v>1046</v>
      </c>
      <c r="S948" s="141" t="s">
        <v>1153</v>
      </c>
      <c r="T948" s="118">
        <v>946</v>
      </c>
    </row>
    <row r="949" spans="18:20" ht="15" x14ac:dyDescent="0.25">
      <c r="R949" s="141" t="s">
        <v>1046</v>
      </c>
      <c r="S949" s="141" t="s">
        <v>1154</v>
      </c>
      <c r="T949" s="118">
        <v>947</v>
      </c>
    </row>
    <row r="950" spans="18:20" ht="15" x14ac:dyDescent="0.25">
      <c r="R950" s="141" t="s">
        <v>1046</v>
      </c>
      <c r="S950" s="141" t="s">
        <v>1155</v>
      </c>
      <c r="T950" s="118">
        <v>948</v>
      </c>
    </row>
    <row r="951" spans="18:20" ht="15" x14ac:dyDescent="0.25">
      <c r="R951" s="141" t="s">
        <v>1046</v>
      </c>
      <c r="S951" s="141" t="s">
        <v>1156</v>
      </c>
      <c r="T951" s="118">
        <v>949</v>
      </c>
    </row>
    <row r="952" spans="18:20" ht="15" x14ac:dyDescent="0.25">
      <c r="R952" s="141" t="s">
        <v>1046</v>
      </c>
      <c r="S952" s="141" t="s">
        <v>1157</v>
      </c>
      <c r="T952" s="118">
        <v>950</v>
      </c>
    </row>
    <row r="953" spans="18:20" ht="15" x14ac:dyDescent="0.25">
      <c r="R953" s="141" t="s">
        <v>1046</v>
      </c>
      <c r="S953" s="141" t="s">
        <v>1158</v>
      </c>
      <c r="T953" s="118">
        <v>951</v>
      </c>
    </row>
    <row r="954" spans="18:20" ht="15" x14ac:dyDescent="0.25">
      <c r="R954" s="141" t="s">
        <v>1046</v>
      </c>
      <c r="S954" s="141" t="s">
        <v>1159</v>
      </c>
      <c r="T954" s="118">
        <v>952</v>
      </c>
    </row>
    <row r="955" spans="18:20" ht="15" x14ac:dyDescent="0.25">
      <c r="R955" s="141" t="s">
        <v>1046</v>
      </c>
      <c r="S955" s="141" t="s">
        <v>1160</v>
      </c>
      <c r="T955" s="118">
        <v>953</v>
      </c>
    </row>
  </sheetData>
  <sheetProtection algorithmName="SHA-512" hashValue="sqEOZTVRtZFw+KR/kIDHJMNzxQyyfsqCJqqXC7uHUlakVsmqjQxXeDzT3MVKyvpBbkkAJ5BfZduI0zlp4zkL9g==" saltValue="m0p3hY772/JRJ03pT5TQNA==" spinCount="100000" sheet="1" objects="1" scenarios="1"/>
  <mergeCells count="4">
    <mergeCell ref="B9:C9"/>
    <mergeCell ref="B5:G5"/>
    <mergeCell ref="B6:C6"/>
    <mergeCell ref="B7:C7"/>
  </mergeCells>
  <conditionalFormatting sqref="G11:G14">
    <cfRule type="cellIs" dxfId="32" priority="16" operator="equal">
      <formula>"vyberte obec"</formula>
    </cfRule>
  </conditionalFormatting>
  <conditionalFormatting sqref="G19">
    <cfRule type="cellIs" dxfId="31" priority="15" operator="equal">
      <formula>"vyberte obec"</formula>
    </cfRule>
  </conditionalFormatting>
  <conditionalFormatting sqref="B9">
    <cfRule type="cellIs" dxfId="30" priority="14" operator="equal">
      <formula>"v červeno označených riadkoch sú chybne zadané údaje"</formula>
    </cfRule>
  </conditionalFormatting>
  <conditionalFormatting sqref="E11">
    <cfRule type="expression" dxfId="29" priority="13">
      <formula>$L$11=1</formula>
    </cfRule>
  </conditionalFormatting>
  <conditionalFormatting sqref="F11">
    <cfRule type="expression" dxfId="28" priority="12">
      <formula>$L$11=1</formula>
    </cfRule>
  </conditionalFormatting>
  <conditionalFormatting sqref="E12">
    <cfRule type="expression" dxfId="27" priority="11">
      <formula>$L$12=1</formula>
    </cfRule>
  </conditionalFormatting>
  <conditionalFormatting sqref="F12">
    <cfRule type="expression" dxfId="26" priority="10">
      <formula>$L$12=1</formula>
    </cfRule>
  </conditionalFormatting>
  <conditionalFormatting sqref="E13">
    <cfRule type="expression" dxfId="25" priority="9">
      <formula>$L$13=1</formula>
    </cfRule>
  </conditionalFormatting>
  <conditionalFormatting sqref="F13">
    <cfRule type="expression" dxfId="24" priority="8">
      <formula>$L$13=1</formula>
    </cfRule>
  </conditionalFormatting>
  <conditionalFormatting sqref="E14">
    <cfRule type="expression" dxfId="23" priority="7">
      <formula>$L$14=1</formula>
    </cfRule>
  </conditionalFormatting>
  <conditionalFormatting sqref="F14">
    <cfRule type="expression" dxfId="22" priority="6">
      <formula>$L$14=1</formula>
    </cfRule>
  </conditionalFormatting>
  <conditionalFormatting sqref="E19">
    <cfRule type="expression" dxfId="21" priority="5">
      <formula>$L$19=1</formula>
    </cfRule>
  </conditionalFormatting>
  <conditionalFormatting sqref="F19">
    <cfRule type="expression" dxfId="20" priority="4">
      <formula>L19=1</formula>
    </cfRule>
  </conditionalFormatting>
  <conditionalFormatting sqref="F20:F41">
    <cfRule type="expression" dxfId="19" priority="1">
      <formula>L20=1</formula>
    </cfRule>
  </conditionalFormatting>
  <conditionalFormatting sqref="G20:G41">
    <cfRule type="cellIs" dxfId="18" priority="3" operator="equal">
      <formula>"vyberte obec"</formula>
    </cfRule>
  </conditionalFormatting>
  <conditionalFormatting sqref="E20:E41">
    <cfRule type="expression" dxfId="17" priority="2">
      <formula>L20=1</formula>
    </cfRule>
  </conditionalFormatting>
  <dataValidations count="7">
    <dataValidation type="list" allowBlank="1" showInputMessage="1" showErrorMessage="1" sqref="E11">
      <formula1>P1:P17</formula1>
    </dataValidation>
    <dataValidation type="list" allowBlank="1" showInputMessage="1" showErrorMessage="1" sqref="F11:F14 F19:F41">
      <formula1>INDIRECT(E11)</formula1>
    </dataValidation>
    <dataValidation type="list" allowBlank="1" showInputMessage="1" showErrorMessage="1" sqref="E14">
      <formula1>P1:P17</formula1>
    </dataValidation>
    <dataValidation type="list" allowBlank="1" showInputMessage="1" showErrorMessage="1" sqref="E12">
      <formula1>P1:P17</formula1>
    </dataValidation>
    <dataValidation type="list" allowBlank="1" showInputMessage="1" showErrorMessage="1" sqref="E13">
      <formula1>P1:P17</formula1>
    </dataValidation>
    <dataValidation type="list" allowBlank="1" showInputMessage="1" showErrorMessage="1" sqref="B26">
      <formula1>$M$23:$M$29</formula1>
    </dataValidation>
    <dataValidation type="list" allowBlank="1" showInputMessage="1" showErrorMessage="1" sqref="E19:E41">
      <formula1>$P$1:$P$17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1" workbookViewId="0">
      <selection activeCell="F74" sqref="F74"/>
    </sheetView>
  </sheetViews>
  <sheetFormatPr defaultRowHeight="15" x14ac:dyDescent="0.25"/>
  <cols>
    <col min="1" max="1" width="14.7109375" customWidth="1"/>
    <col min="2" max="2" width="29.28515625" customWidth="1"/>
    <col min="3" max="3" width="14.42578125" customWidth="1"/>
    <col min="4" max="4" width="45.7109375" customWidth="1"/>
    <col min="5" max="5" width="11.28515625" customWidth="1"/>
    <col min="6" max="6" width="17.85546875" customWidth="1"/>
    <col min="8" max="10" width="9.140625" hidden="1" customWidth="1"/>
  </cols>
  <sheetData>
    <row r="1" spans="1:10" x14ac:dyDescent="0.25">
      <c r="A1" s="10" t="s">
        <v>928</v>
      </c>
    </row>
    <row r="2" spans="1:10" x14ac:dyDescent="0.25">
      <c r="A2" s="55" t="s">
        <v>929</v>
      </c>
      <c r="H2" s="12"/>
    </row>
    <row r="3" spans="1:10" x14ac:dyDescent="0.25">
      <c r="H3" s="98" t="s">
        <v>53</v>
      </c>
      <c r="J3" s="154" t="s">
        <v>163</v>
      </c>
    </row>
    <row r="4" spans="1:10" x14ac:dyDescent="0.25">
      <c r="H4" s="98" t="s">
        <v>54</v>
      </c>
      <c r="J4" s="153" t="s">
        <v>164</v>
      </c>
    </row>
    <row r="5" spans="1:10" x14ac:dyDescent="0.25">
      <c r="A5" s="191" t="s">
        <v>47</v>
      </c>
      <c r="B5" s="285" t="str">
        <f>IF('rok 20XY-20XZ'!D4="","",TRANSPOSE('rok 20XY-20XZ'!D4))</f>
        <v/>
      </c>
      <c r="C5" s="286"/>
      <c r="D5" s="286"/>
      <c r="E5" s="261"/>
      <c r="H5" s="98" t="s">
        <v>73</v>
      </c>
      <c r="J5" s="153" t="s">
        <v>165</v>
      </c>
    </row>
    <row r="6" spans="1:10" x14ac:dyDescent="0.25">
      <c r="A6" s="185" t="s">
        <v>48</v>
      </c>
      <c r="B6" s="282" t="str">
        <f>IF('rok 20XY-20XZ'!D5="","",TRANSPOSE('rok 20XY-20XZ'!D5))</f>
        <v/>
      </c>
      <c r="C6" s="282"/>
      <c r="H6" s="98" t="s">
        <v>56</v>
      </c>
      <c r="J6" s="153" t="s">
        <v>909</v>
      </c>
    </row>
    <row r="7" spans="1:10" x14ac:dyDescent="0.25">
      <c r="A7" s="192" t="s">
        <v>67</v>
      </c>
      <c r="B7" s="287" t="str">
        <f>IF(OR(Podiel_tržieb!B8="",Podiel_tržieb!B8="Vyberte typ prijímateľa"),"",Podiel_tržieb!B8)</f>
        <v/>
      </c>
      <c r="C7" s="287"/>
      <c r="H7" s="98" t="s">
        <v>78</v>
      </c>
      <c r="J7" s="153" t="s">
        <v>910</v>
      </c>
    </row>
    <row r="8" spans="1:10" x14ac:dyDescent="0.25">
      <c r="H8" s="98" t="s">
        <v>74</v>
      </c>
      <c r="J8" s="153" t="s">
        <v>168</v>
      </c>
    </row>
    <row r="9" spans="1:10" x14ac:dyDescent="0.25">
      <c r="J9" s="153" t="s">
        <v>169</v>
      </c>
    </row>
    <row r="10" spans="1:10" x14ac:dyDescent="0.25">
      <c r="J10" s="153" t="s">
        <v>170</v>
      </c>
    </row>
    <row r="11" spans="1:10" ht="25.5" x14ac:dyDescent="0.25">
      <c r="A11" s="157" t="s">
        <v>912</v>
      </c>
      <c r="B11" s="157" t="s">
        <v>913</v>
      </c>
      <c r="C11" s="196" t="s">
        <v>71</v>
      </c>
      <c r="D11" s="157" t="s">
        <v>914</v>
      </c>
      <c r="E11" s="196" t="s">
        <v>915</v>
      </c>
      <c r="F11" s="196" t="s">
        <v>930</v>
      </c>
      <c r="J11" s="153" t="s">
        <v>911</v>
      </c>
    </row>
    <row r="12" spans="1:10" x14ac:dyDescent="0.25">
      <c r="A12" s="105"/>
      <c r="B12" s="105"/>
      <c r="C12" s="105"/>
      <c r="D12" s="105"/>
      <c r="E12" s="109"/>
      <c r="F12" s="105"/>
      <c r="J12" s="153" t="s">
        <v>172</v>
      </c>
    </row>
    <row r="13" spans="1:10" s="141" customFormat="1" x14ac:dyDescent="0.25">
      <c r="A13" s="105"/>
      <c r="B13" s="105"/>
      <c r="C13" s="105"/>
      <c r="D13" s="105"/>
      <c r="E13" s="109"/>
      <c r="F13" s="105"/>
      <c r="J13" s="153" t="s">
        <v>173</v>
      </c>
    </row>
    <row r="14" spans="1:10" s="141" customFormat="1" x14ac:dyDescent="0.25">
      <c r="A14" s="105"/>
      <c r="B14" s="105"/>
      <c r="C14" s="105"/>
      <c r="D14" s="105"/>
      <c r="E14" s="109"/>
      <c r="F14" s="105"/>
      <c r="J14" s="153" t="s">
        <v>174</v>
      </c>
    </row>
    <row r="15" spans="1:10" s="141" customFormat="1" x14ac:dyDescent="0.25">
      <c r="A15" s="105"/>
      <c r="B15" s="105"/>
      <c r="C15" s="105"/>
      <c r="D15" s="105"/>
      <c r="E15" s="109"/>
      <c r="F15" s="105"/>
      <c r="J15" s="153" t="s">
        <v>935</v>
      </c>
    </row>
    <row r="16" spans="1:10" s="141" customFormat="1" x14ac:dyDescent="0.25">
      <c r="A16" s="105"/>
      <c r="B16" s="105"/>
      <c r="C16" s="105"/>
      <c r="D16" s="105"/>
      <c r="E16" s="109"/>
      <c r="F16" s="105"/>
      <c r="J16" s="153" t="s">
        <v>936</v>
      </c>
    </row>
    <row r="17" spans="1:10" s="141" customFormat="1" x14ac:dyDescent="0.25">
      <c r="A17" s="105"/>
      <c r="B17" s="105"/>
      <c r="C17" s="105"/>
      <c r="D17" s="105"/>
      <c r="E17" s="109"/>
      <c r="F17" s="105"/>
      <c r="J17" s="153" t="s">
        <v>175</v>
      </c>
    </row>
    <row r="18" spans="1:10" s="141" customFormat="1" x14ac:dyDescent="0.25">
      <c r="A18" s="105"/>
      <c r="B18" s="105"/>
      <c r="C18" s="105"/>
      <c r="D18" s="105"/>
      <c r="E18" s="109"/>
      <c r="F18" s="105"/>
      <c r="J18" s="153" t="s">
        <v>1161</v>
      </c>
    </row>
    <row r="19" spans="1:10" s="141" customFormat="1" x14ac:dyDescent="0.25">
      <c r="A19" s="105"/>
      <c r="B19" s="105"/>
      <c r="C19" s="105"/>
      <c r="D19" s="105"/>
      <c r="E19" s="109"/>
      <c r="F19" s="105"/>
    </row>
    <row r="20" spans="1:10" s="141" customFormat="1" x14ac:dyDescent="0.25">
      <c r="A20" s="105"/>
      <c r="B20" s="105"/>
      <c r="C20" s="105"/>
      <c r="D20" s="105"/>
      <c r="E20" s="109"/>
      <c r="F20" s="105"/>
    </row>
    <row r="21" spans="1:10" s="141" customFormat="1" x14ac:dyDescent="0.25">
      <c r="A21" s="105"/>
      <c r="B21" s="105"/>
      <c r="C21" s="105"/>
      <c r="D21" s="105"/>
      <c r="E21" s="109"/>
      <c r="F21" s="105"/>
    </row>
    <row r="22" spans="1:10" s="141" customFormat="1" x14ac:dyDescent="0.25">
      <c r="A22" s="105"/>
      <c r="B22" s="105"/>
      <c r="C22" s="105"/>
      <c r="D22" s="105"/>
      <c r="E22" s="109"/>
      <c r="F22" s="105"/>
    </row>
    <row r="23" spans="1:10" s="141" customFormat="1" x14ac:dyDescent="0.25">
      <c r="A23" s="105"/>
      <c r="B23" s="105"/>
      <c r="C23" s="105"/>
      <c r="D23" s="105"/>
      <c r="E23" s="109"/>
      <c r="F23" s="105"/>
    </row>
    <row r="24" spans="1:10" s="141" customFormat="1" x14ac:dyDescent="0.25">
      <c r="A24" s="105"/>
      <c r="B24" s="105"/>
      <c r="C24" s="105"/>
      <c r="D24" s="105"/>
      <c r="E24" s="109"/>
      <c r="F24" s="105"/>
    </row>
    <row r="25" spans="1:10" s="141" customFormat="1" x14ac:dyDescent="0.25">
      <c r="A25" s="105"/>
      <c r="B25" s="105"/>
      <c r="C25" s="105"/>
      <c r="D25" s="105"/>
      <c r="E25" s="109"/>
      <c r="F25" s="105"/>
    </row>
    <row r="26" spans="1:10" s="141" customFormat="1" x14ac:dyDescent="0.25">
      <c r="A26" s="105"/>
      <c r="B26" s="105"/>
      <c r="C26" s="105"/>
      <c r="D26" s="105"/>
      <c r="E26" s="109"/>
      <c r="F26" s="105"/>
    </row>
    <row r="27" spans="1:10" s="141" customFormat="1" x14ac:dyDescent="0.25">
      <c r="A27" s="105"/>
      <c r="B27" s="105"/>
      <c r="C27" s="105"/>
      <c r="D27" s="105"/>
      <c r="E27" s="109"/>
      <c r="F27" s="105"/>
    </row>
    <row r="28" spans="1:10" s="141" customFormat="1" x14ac:dyDescent="0.25">
      <c r="A28" s="105"/>
      <c r="B28" s="105"/>
      <c r="C28" s="105"/>
      <c r="D28" s="105"/>
      <c r="E28" s="109"/>
      <c r="F28" s="105"/>
    </row>
    <row r="29" spans="1:10" s="141" customFormat="1" x14ac:dyDescent="0.25">
      <c r="A29" s="105"/>
      <c r="B29" s="105"/>
      <c r="C29" s="105"/>
      <c r="D29" s="105"/>
      <c r="E29" s="109"/>
      <c r="F29" s="105"/>
    </row>
    <row r="30" spans="1:10" s="141" customFormat="1" x14ac:dyDescent="0.25">
      <c r="A30" s="105"/>
      <c r="B30" s="105"/>
      <c r="C30" s="105"/>
      <c r="D30" s="105"/>
      <c r="E30" s="109"/>
      <c r="F30" s="105"/>
    </row>
    <row r="31" spans="1:10" s="141" customFormat="1" x14ac:dyDescent="0.25">
      <c r="A31" s="105"/>
      <c r="B31" s="105"/>
      <c r="C31" s="105"/>
      <c r="D31" s="105"/>
      <c r="E31" s="109"/>
      <c r="F31" s="105"/>
    </row>
    <row r="32" spans="1:10" s="141" customFormat="1" x14ac:dyDescent="0.25">
      <c r="A32" s="105"/>
      <c r="B32" s="105"/>
      <c r="C32" s="105"/>
      <c r="D32" s="105"/>
      <c r="E32" s="109"/>
      <c r="F32" s="105"/>
    </row>
    <row r="33" spans="1:6" s="141" customFormat="1" x14ac:dyDescent="0.25">
      <c r="A33" s="105"/>
      <c r="B33" s="105"/>
      <c r="C33" s="105"/>
      <c r="D33" s="105"/>
      <c r="E33" s="109"/>
      <c r="F33" s="105"/>
    </row>
    <row r="34" spans="1:6" s="141" customFormat="1" x14ac:dyDescent="0.25">
      <c r="A34" s="105"/>
      <c r="B34" s="105"/>
      <c r="C34" s="105"/>
      <c r="D34" s="105"/>
      <c r="E34" s="109"/>
      <c r="F34" s="105"/>
    </row>
    <row r="35" spans="1:6" s="141" customFormat="1" x14ac:dyDescent="0.25">
      <c r="A35" s="105"/>
      <c r="B35" s="105"/>
      <c r="C35" s="105"/>
      <c r="D35" s="105"/>
      <c r="E35" s="109"/>
      <c r="F35" s="105"/>
    </row>
    <row r="36" spans="1:6" s="141" customFormat="1" x14ac:dyDescent="0.25">
      <c r="A36" s="105"/>
      <c r="B36" s="105"/>
      <c r="C36" s="105"/>
      <c r="D36" s="105"/>
      <c r="E36" s="109"/>
      <c r="F36" s="105"/>
    </row>
    <row r="37" spans="1:6" s="141" customFormat="1" x14ac:dyDescent="0.25">
      <c r="A37" s="105"/>
      <c r="B37" s="105"/>
      <c r="C37" s="105"/>
      <c r="D37" s="105"/>
      <c r="E37" s="109"/>
      <c r="F37" s="105"/>
    </row>
    <row r="38" spans="1:6" s="141" customFormat="1" x14ac:dyDescent="0.25">
      <c r="A38" s="105"/>
      <c r="B38" s="105"/>
      <c r="C38" s="105"/>
      <c r="D38" s="105"/>
      <c r="E38" s="109"/>
      <c r="F38" s="105"/>
    </row>
    <row r="39" spans="1:6" s="141" customFormat="1" x14ac:dyDescent="0.25">
      <c r="A39" s="105"/>
      <c r="B39" s="105"/>
      <c r="C39" s="105"/>
      <c r="D39" s="105"/>
      <c r="E39" s="109"/>
      <c r="F39" s="105"/>
    </row>
    <row r="40" spans="1:6" s="141" customFormat="1" x14ac:dyDescent="0.25">
      <c r="A40" s="105"/>
      <c r="B40" s="105"/>
      <c r="C40" s="105"/>
      <c r="D40" s="105"/>
      <c r="E40" s="109"/>
      <c r="F40" s="105"/>
    </row>
    <row r="41" spans="1:6" s="141" customFormat="1" x14ac:dyDescent="0.25">
      <c r="A41" s="105"/>
      <c r="B41" s="105"/>
      <c r="C41" s="105"/>
      <c r="D41" s="105"/>
      <c r="E41" s="109"/>
      <c r="F41" s="105"/>
    </row>
    <row r="42" spans="1:6" s="141" customFormat="1" x14ac:dyDescent="0.25">
      <c r="A42" s="105"/>
      <c r="B42" s="105"/>
      <c r="C42" s="105"/>
      <c r="D42" s="105"/>
      <c r="E42" s="109"/>
      <c r="F42" s="105"/>
    </row>
    <row r="43" spans="1:6" s="141" customFormat="1" x14ac:dyDescent="0.25">
      <c r="A43" s="105"/>
      <c r="B43" s="105"/>
      <c r="C43" s="105"/>
      <c r="D43" s="105"/>
      <c r="E43" s="109"/>
      <c r="F43" s="105"/>
    </row>
    <row r="44" spans="1:6" s="141" customFormat="1" x14ac:dyDescent="0.25">
      <c r="A44" s="105"/>
      <c r="B44" s="105"/>
      <c r="C44" s="105"/>
      <c r="D44" s="105"/>
      <c r="E44" s="109"/>
      <c r="F44" s="105"/>
    </row>
    <row r="45" spans="1:6" s="141" customFormat="1" x14ac:dyDescent="0.25">
      <c r="A45" s="105"/>
      <c r="B45" s="105"/>
      <c r="C45" s="105"/>
      <c r="D45" s="105"/>
      <c r="E45" s="109"/>
      <c r="F45" s="105"/>
    </row>
    <row r="46" spans="1:6" s="141" customFormat="1" x14ac:dyDescent="0.25">
      <c r="A46" s="105"/>
      <c r="B46" s="105"/>
      <c r="C46" s="105"/>
      <c r="D46" s="105"/>
      <c r="E46" s="109"/>
      <c r="F46" s="105"/>
    </row>
    <row r="47" spans="1:6" s="141" customFormat="1" x14ac:dyDescent="0.25">
      <c r="A47" s="105"/>
      <c r="B47" s="105"/>
      <c r="C47" s="105"/>
      <c r="D47" s="105"/>
      <c r="E47" s="109"/>
      <c r="F47" s="105"/>
    </row>
    <row r="48" spans="1:6" s="141" customFormat="1" x14ac:dyDescent="0.25">
      <c r="A48" s="105"/>
      <c r="B48" s="105"/>
      <c r="C48" s="105"/>
      <c r="D48" s="105"/>
      <c r="E48" s="109"/>
      <c r="F48" s="105"/>
    </row>
    <row r="49" spans="1:6" s="141" customFormat="1" x14ac:dyDescent="0.25">
      <c r="A49" s="105"/>
      <c r="B49" s="105"/>
      <c r="C49" s="105"/>
      <c r="D49" s="105"/>
      <c r="E49" s="109"/>
      <c r="F49" s="105"/>
    </row>
    <row r="50" spans="1:6" s="141" customFormat="1" x14ac:dyDescent="0.25">
      <c r="A50" s="105"/>
      <c r="B50" s="105"/>
      <c r="C50" s="105"/>
      <c r="D50" s="105"/>
      <c r="E50" s="109"/>
      <c r="F50" s="105"/>
    </row>
    <row r="51" spans="1:6" s="141" customFormat="1" x14ac:dyDescent="0.25">
      <c r="A51" s="105"/>
      <c r="B51" s="105"/>
      <c r="C51" s="105"/>
      <c r="D51" s="105"/>
      <c r="E51" s="109"/>
      <c r="F51" s="105"/>
    </row>
    <row r="52" spans="1:6" s="141" customFormat="1" x14ac:dyDescent="0.25">
      <c r="A52" s="105"/>
      <c r="B52" s="105"/>
      <c r="C52" s="105"/>
      <c r="D52" s="105"/>
      <c r="E52" s="109"/>
      <c r="F52" s="105"/>
    </row>
    <row r="53" spans="1:6" s="141" customFormat="1" x14ac:dyDescent="0.25">
      <c r="A53" s="105"/>
      <c r="B53" s="105"/>
      <c r="C53" s="105"/>
      <c r="D53" s="105"/>
      <c r="E53" s="109"/>
      <c r="F53" s="105"/>
    </row>
    <row r="54" spans="1:6" s="141" customFormat="1" x14ac:dyDescent="0.25">
      <c r="A54" s="105"/>
      <c r="B54" s="105"/>
      <c r="C54" s="105"/>
      <c r="D54" s="105"/>
      <c r="E54" s="109"/>
      <c r="F54" s="105"/>
    </row>
    <row r="55" spans="1:6" s="141" customFormat="1" x14ac:dyDescent="0.25">
      <c r="A55" s="105"/>
      <c r="B55" s="105"/>
      <c r="C55" s="105"/>
      <c r="D55" s="105"/>
      <c r="E55" s="109"/>
      <c r="F55" s="105"/>
    </row>
    <row r="56" spans="1:6" s="141" customFormat="1" x14ac:dyDescent="0.25">
      <c r="A56" s="105"/>
      <c r="B56" s="105"/>
      <c r="C56" s="105"/>
      <c r="D56" s="105"/>
      <c r="E56" s="109"/>
      <c r="F56" s="105"/>
    </row>
    <row r="57" spans="1:6" s="141" customFormat="1" x14ac:dyDescent="0.25">
      <c r="A57" s="105"/>
      <c r="B57" s="105"/>
      <c r="C57" s="105"/>
      <c r="D57" s="105"/>
      <c r="E57" s="109"/>
      <c r="F57" s="105"/>
    </row>
    <row r="58" spans="1:6" s="141" customFormat="1" x14ac:dyDescent="0.25">
      <c r="A58" s="105"/>
      <c r="B58" s="105"/>
      <c r="C58" s="105"/>
      <c r="D58" s="105"/>
      <c r="E58" s="109"/>
      <c r="F58" s="105"/>
    </row>
    <row r="59" spans="1:6" s="141" customFormat="1" x14ac:dyDescent="0.25">
      <c r="A59" s="105"/>
      <c r="B59" s="105"/>
      <c r="C59" s="105"/>
      <c r="D59" s="105"/>
      <c r="E59" s="109"/>
      <c r="F59" s="105"/>
    </row>
    <row r="60" spans="1:6" s="141" customFormat="1" x14ac:dyDescent="0.25">
      <c r="A60" s="105"/>
      <c r="B60" s="105"/>
      <c r="C60" s="105"/>
      <c r="D60" s="105"/>
      <c r="E60" s="109"/>
      <c r="F60" s="105"/>
    </row>
    <row r="61" spans="1:6" s="141" customFormat="1" x14ac:dyDescent="0.25">
      <c r="A61" s="105"/>
      <c r="B61" s="105"/>
      <c r="C61" s="105"/>
      <c r="D61" s="105"/>
      <c r="E61" s="109"/>
      <c r="F61" s="105"/>
    </row>
    <row r="62" spans="1:6" s="141" customFormat="1" x14ac:dyDescent="0.25">
      <c r="A62" s="105"/>
      <c r="B62" s="105"/>
      <c r="C62" s="105"/>
      <c r="D62" s="105"/>
      <c r="E62" s="109"/>
      <c r="F62" s="105"/>
    </row>
    <row r="63" spans="1:6" s="141" customFormat="1" x14ac:dyDescent="0.25">
      <c r="A63" s="105"/>
      <c r="B63" s="105"/>
      <c r="C63" s="105"/>
      <c r="D63" s="105"/>
      <c r="E63" s="109"/>
      <c r="F63" s="105"/>
    </row>
    <row r="64" spans="1:6" s="141" customFormat="1" x14ac:dyDescent="0.25">
      <c r="A64" s="105"/>
      <c r="B64" s="105"/>
      <c r="C64" s="105"/>
      <c r="D64" s="105"/>
      <c r="E64" s="109"/>
      <c r="F64" s="105"/>
    </row>
    <row r="65" spans="1:6" s="141" customFormat="1" x14ac:dyDescent="0.25">
      <c r="A65" s="105"/>
      <c r="B65" s="105"/>
      <c r="C65" s="105"/>
      <c r="D65" s="105"/>
      <c r="E65" s="109"/>
      <c r="F65" s="105"/>
    </row>
    <row r="66" spans="1:6" s="141" customFormat="1" x14ac:dyDescent="0.25">
      <c r="A66" s="105"/>
      <c r="B66" s="105"/>
      <c r="C66" s="105"/>
      <c r="D66" s="105"/>
      <c r="E66" s="109"/>
      <c r="F66" s="105"/>
    </row>
    <row r="67" spans="1:6" s="141" customFormat="1" x14ac:dyDescent="0.25">
      <c r="A67" s="105"/>
      <c r="B67" s="105"/>
      <c r="C67" s="105"/>
      <c r="D67" s="105"/>
      <c r="E67" s="109"/>
      <c r="F67" s="105"/>
    </row>
    <row r="68" spans="1:6" s="141" customFormat="1" x14ac:dyDescent="0.25">
      <c r="A68" s="105"/>
      <c r="B68" s="105"/>
      <c r="C68" s="105"/>
      <c r="D68" s="105"/>
      <c r="E68" s="109"/>
      <c r="F68" s="105"/>
    </row>
    <row r="69" spans="1:6" s="141" customFormat="1" x14ac:dyDescent="0.25">
      <c r="A69" s="105"/>
      <c r="B69" s="105"/>
      <c r="C69" s="105"/>
      <c r="D69" s="105"/>
      <c r="E69" s="109"/>
      <c r="F69" s="105"/>
    </row>
    <row r="70" spans="1:6" x14ac:dyDescent="0.25">
      <c r="A70" s="105"/>
      <c r="B70" s="105"/>
      <c r="C70" s="105"/>
      <c r="D70" s="105"/>
      <c r="E70" s="109"/>
      <c r="F70" s="105"/>
    </row>
    <row r="71" spans="1:6" x14ac:dyDescent="0.25">
      <c r="A71" s="105"/>
      <c r="B71" s="105"/>
      <c r="C71" s="105"/>
      <c r="D71" s="105"/>
      <c r="E71" s="109"/>
      <c r="F71" s="105"/>
    </row>
    <row r="72" spans="1:6" x14ac:dyDescent="0.25">
      <c r="A72" s="105"/>
      <c r="B72" s="105"/>
      <c r="C72" s="105"/>
      <c r="D72" s="105"/>
      <c r="E72" s="109"/>
      <c r="F72" s="105"/>
    </row>
    <row r="73" spans="1:6" x14ac:dyDescent="0.25">
      <c r="A73" s="105"/>
      <c r="B73" s="105"/>
      <c r="C73" s="105"/>
      <c r="D73" s="105"/>
      <c r="E73" s="109"/>
      <c r="F73" s="105"/>
    </row>
    <row r="74" spans="1:6" x14ac:dyDescent="0.25">
      <c r="A74" s="105"/>
      <c r="B74" s="105"/>
      <c r="C74" s="105"/>
      <c r="D74" s="105"/>
      <c r="E74" s="109"/>
      <c r="F74" s="105"/>
    </row>
    <row r="75" spans="1:6" x14ac:dyDescent="0.25">
      <c r="A75" s="105"/>
      <c r="B75" s="105"/>
      <c r="C75" s="105"/>
      <c r="D75" s="105"/>
      <c r="E75" s="109"/>
      <c r="F75" s="105"/>
    </row>
    <row r="76" spans="1:6" x14ac:dyDescent="0.25">
      <c r="A76" s="105"/>
      <c r="B76" s="105"/>
      <c r="C76" s="105"/>
      <c r="D76" s="105"/>
      <c r="E76" s="109"/>
      <c r="F76" s="105"/>
    </row>
    <row r="77" spans="1:6" x14ac:dyDescent="0.25">
      <c r="A77" s="105"/>
      <c r="B77" s="105"/>
      <c r="C77" s="105"/>
      <c r="D77" s="105"/>
      <c r="E77" s="109"/>
      <c r="F77" s="105"/>
    </row>
    <row r="78" spans="1:6" x14ac:dyDescent="0.25">
      <c r="A78" s="180" t="s">
        <v>72</v>
      </c>
      <c r="B78" s="180"/>
      <c r="C78" s="180"/>
      <c r="D78" s="180"/>
      <c r="E78" s="181">
        <f>SUBTOTAL(109,Tabuľka2[výmera lesa odberateľa])</f>
        <v>0</v>
      </c>
      <c r="F78" s="180"/>
    </row>
  </sheetData>
  <sheetProtection algorithmName="SHA-512" hashValue="jaESs5PTMHFHKsRv2Hb8T87tb/beZtUwoWr9bsZPI7thXGl8lmaTOIup0ku8xf7cAprfPamiw9tpbSL01HcFMQ==" saltValue="dfcxDQgM5QoV5MHatOBCFw==" spinCount="100000" sheet="1" objects="1" scenarios="1" insertRows="0"/>
  <mergeCells count="3">
    <mergeCell ref="B5:E5"/>
    <mergeCell ref="B6:C6"/>
    <mergeCell ref="B7:C7"/>
  </mergeCells>
  <dataValidations count="2">
    <dataValidation type="list" allowBlank="1" showInputMessage="1" showErrorMessage="1" sqref="B12:B77">
      <formula1>$H$2:$H$8</formula1>
    </dataValidation>
    <dataValidation type="list" allowBlank="1" showInputMessage="1" showErrorMessage="1" sqref="F12:F77">
      <formula1>$J$2:$J$18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19</vt:i4>
      </vt:variant>
    </vt:vector>
  </HeadingPairs>
  <TitlesOfParts>
    <vt:vector size="27" baseType="lpstr">
      <vt:lpstr>Hárok1</vt:lpstr>
      <vt:lpstr>rok 20XY-20XZ</vt:lpstr>
      <vt:lpstr>Intenzita pomoci</vt:lpstr>
      <vt:lpstr>Harmonogram</vt:lpstr>
      <vt:lpstr>Body</vt:lpstr>
      <vt:lpstr>Podiel_tržieb</vt:lpstr>
      <vt:lpstr>najmenej rozvinuté regióny</vt:lpstr>
      <vt:lpstr>Zoznam zmlúv</vt:lpstr>
      <vt:lpstr>Bardejov</vt:lpstr>
      <vt:lpstr>Gelnica</vt:lpstr>
      <vt:lpstr>Kežmarok</vt:lpstr>
      <vt:lpstr>Košice_okolie</vt:lpstr>
      <vt:lpstr>Lučenec</vt:lpstr>
      <vt:lpstr>Medzilaborce</vt:lpstr>
      <vt:lpstr>'rok 20XY-20XZ'!Názvy_tlače</vt:lpstr>
      <vt:lpstr>Poltár</vt:lpstr>
      <vt:lpstr>Revúca</vt:lpstr>
      <vt:lpstr>Rimavská_Sobota</vt:lpstr>
      <vt:lpstr>Rožňava</vt:lpstr>
      <vt:lpstr>Sabinov</vt:lpstr>
      <vt:lpstr>sluzby</vt:lpstr>
      <vt:lpstr>Sobrance</vt:lpstr>
      <vt:lpstr>Svidník</vt:lpstr>
      <vt:lpstr>Trebišov</vt:lpstr>
      <vt:lpstr>Veľký_Krtíš</vt:lpstr>
      <vt:lpstr>Vranov_nad_Topľou</vt:lpstr>
      <vt:lpstr>vyroba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Kužma Emil</cp:lastModifiedBy>
  <cp:lastPrinted>2018-10-17T12:44:37Z</cp:lastPrinted>
  <dcterms:created xsi:type="dcterms:W3CDTF">2015-04-10T04:36:35Z</dcterms:created>
  <dcterms:modified xsi:type="dcterms:W3CDTF">2019-03-12T07:14:23Z</dcterms:modified>
</cp:coreProperties>
</file>